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28920" yWindow="-120" windowWidth="29040" windowHeight="15720" activeTab="12"/>
  </bookViews>
  <sheets>
    <sheet name="1" sheetId="1" r:id="rId1"/>
    <sheet name="2" sheetId="9" r:id="rId2"/>
    <sheet name="3" sheetId="10" r:id="rId3"/>
    <sheet name="4" sheetId="11" r:id="rId4"/>
    <sheet name="5" sheetId="14" r:id="rId5"/>
    <sheet name="6" sheetId="12" r:id="rId6"/>
    <sheet name="UNIFORMES" sheetId="2" r:id="rId7"/>
    <sheet name="EQUIPAMENTOS" sheetId="3" r:id="rId8"/>
    <sheet name="MATERIAL DE CONSUMO" sheetId="7" r:id="rId9"/>
    <sheet name="EPIs" sheetId="6" r:id="rId10"/>
    <sheet name="VEÍCULO" sheetId="8" r:id="rId11"/>
    <sheet name="SEGURIDADE" sheetId="4" r:id="rId12"/>
    <sheet name="RESUMO" sheetId="5" r:id="rId13"/>
  </sheets>
  <definedNames>
    <definedName name="_xlnm.Print_Area" localSheetId="0">'1'!$A$1:$G$150</definedName>
    <definedName name="_xlnm.Print_Area" localSheetId="1">'2'!$A$1:$G$150</definedName>
    <definedName name="_xlnm.Print_Area" localSheetId="2">'3'!$A$1:$G$150</definedName>
    <definedName name="_xlnm.Print_Area" localSheetId="3">'4'!$A$1:$G$150</definedName>
    <definedName name="_xlnm.Print_Area" localSheetId="4">'5'!$A$1:$G$150</definedName>
    <definedName name="_xlnm.Print_Area" localSheetId="5">'6'!$A$1:$G$150</definedName>
    <definedName name="_xlnm.Print_Area" localSheetId="12">RESUMO!$B$2:$J$12</definedName>
    <definedName name="_xlnm.Print_Area" localSheetId="6">UNIFORMES!$B$2:$K$29</definedName>
    <definedName name="Print_Area" localSheetId="9">EPIs!$B$2:$K$16</definedName>
    <definedName name="Print_Area" localSheetId="7">EQUIPAMENTOS!$B$2:$K$21</definedName>
    <definedName name="Print_Area" localSheetId="8">'MATERIAL DE CONSUMO'!$B$2:$K$16</definedName>
    <definedName name="Print_Area" localSheetId="11">SEGURIDADE!$B$2:$K$19</definedName>
    <definedName name="Print_Area" localSheetId="10">VEÍCULO!$B$2:$K$14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4"/>
  <c r="F26" s="1"/>
  <c r="F132"/>
  <c r="G100"/>
  <c r="F45"/>
  <c r="F36"/>
  <c r="F28"/>
  <c r="J10" i="3"/>
  <c r="F28" i="12"/>
  <c r="H5" i="6"/>
  <c r="J5" s="1"/>
  <c r="H10" i="3"/>
  <c r="F132" i="12"/>
  <c r="G100"/>
  <c r="F45"/>
  <c r="F36"/>
  <c r="D25"/>
  <c r="F25" s="1"/>
  <c r="G22"/>
  <c r="F132" i="11"/>
  <c r="G100"/>
  <c r="F45"/>
  <c r="F36"/>
  <c r="F28"/>
  <c r="D25"/>
  <c r="F25" s="1"/>
  <c r="G22"/>
  <c r="F132" i="10"/>
  <c r="G100"/>
  <c r="F45"/>
  <c r="F36"/>
  <c r="F28"/>
  <c r="D25"/>
  <c r="F25" s="1"/>
  <c r="G22"/>
  <c r="F132" i="9"/>
  <c r="G100"/>
  <c r="F45"/>
  <c r="F36"/>
  <c r="F28"/>
  <c r="D25"/>
  <c r="F25" s="1"/>
  <c r="G22"/>
  <c r="E10" i="5"/>
  <c r="D10"/>
  <c r="H3" i="8"/>
  <c r="H4" i="2"/>
  <c r="J4" s="1"/>
  <c r="H5"/>
  <c r="J5" s="1"/>
  <c r="H6"/>
  <c r="J6" s="1"/>
  <c r="H7"/>
  <c r="J7" s="1"/>
  <c r="H8"/>
  <c r="J8" s="1"/>
  <c r="H3"/>
  <c r="J3" s="1"/>
  <c r="H5" i="7"/>
  <c r="J5" s="1"/>
  <c r="H4"/>
  <c r="J4" s="1"/>
  <c r="H3"/>
  <c r="J3" s="1"/>
  <c r="J6" s="1"/>
  <c r="H9" i="3"/>
  <c r="J9" s="1"/>
  <c r="H8"/>
  <c r="J8" s="1"/>
  <c r="H3" i="6"/>
  <c r="J3" s="1"/>
  <c r="H4"/>
  <c r="J4" s="1"/>
  <c r="D5" i="4"/>
  <c r="E5" s="1"/>
  <c r="G5" s="1"/>
  <c r="D4"/>
  <c r="E4" s="1"/>
  <c r="G4" s="1"/>
  <c r="D3"/>
  <c r="E3" s="1"/>
  <c r="G3" s="1"/>
  <c r="H7" i="3"/>
  <c r="J7" s="1"/>
  <c r="H6"/>
  <c r="J6" s="1"/>
  <c r="H5"/>
  <c r="J5" s="1"/>
  <c r="H4"/>
  <c r="J4" s="1"/>
  <c r="H3"/>
  <c r="F132" i="1"/>
  <c r="G100"/>
  <c r="F45"/>
  <c r="F36"/>
  <c r="F28"/>
  <c r="D25"/>
  <c r="F25" s="1"/>
  <c r="G22"/>
  <c r="G6" i="4" l="1"/>
  <c r="G28" i="14"/>
  <c r="G29" s="1"/>
  <c r="F47"/>
  <c r="J3" i="8"/>
  <c r="J4" s="1"/>
  <c r="J3" i="3"/>
  <c r="J11" s="1"/>
  <c r="G58" i="12"/>
  <c r="G29"/>
  <c r="F47"/>
  <c r="G28" i="11"/>
  <c r="G29" s="1"/>
  <c r="F47"/>
  <c r="F47" i="10"/>
  <c r="F47" i="9"/>
  <c r="J6" i="6"/>
  <c r="G110" i="14" s="1"/>
  <c r="G118" s="1"/>
  <c r="G147" s="1"/>
  <c r="J9" i="2"/>
  <c r="G29" i="1"/>
  <c r="F47"/>
  <c r="G114" i="14" l="1"/>
  <c r="G83"/>
  <c r="G66"/>
  <c r="G110" i="12"/>
  <c r="G118" s="1"/>
  <c r="G110" i="11"/>
  <c r="G118" s="1"/>
  <c r="G147" s="1"/>
  <c r="G110" i="10"/>
  <c r="G118" s="1"/>
  <c r="G147" s="1"/>
  <c r="G110" i="9"/>
  <c r="G118" s="1"/>
  <c r="G147" s="1"/>
  <c r="G118" i="1"/>
  <c r="G147" s="1"/>
  <c r="G114" i="12"/>
  <c r="G143" s="1"/>
  <c r="G83"/>
  <c r="G59"/>
  <c r="G66" s="1"/>
  <c r="G114" i="11"/>
  <c r="G83"/>
  <c r="G59"/>
  <c r="G66" s="1"/>
  <c r="G114" i="10"/>
  <c r="G92"/>
  <c r="G83"/>
  <c r="G59"/>
  <c r="G66" s="1"/>
  <c r="G34"/>
  <c r="G33"/>
  <c r="G114" i="9"/>
  <c r="G92"/>
  <c r="G83"/>
  <c r="G59"/>
  <c r="G66" s="1"/>
  <c r="G34"/>
  <c r="G33"/>
  <c r="G114" i="1"/>
  <c r="G83"/>
  <c r="G82" i="14" l="1"/>
  <c r="G143"/>
  <c r="G59" i="1"/>
  <c r="G36" i="12"/>
  <c r="G82"/>
  <c r="G36" i="11"/>
  <c r="G143"/>
  <c r="G36" i="10"/>
  <c r="G82"/>
  <c r="G93" s="1"/>
  <c r="G143"/>
  <c r="G36" i="9"/>
  <c r="G82"/>
  <c r="G93" s="1"/>
  <c r="G143"/>
  <c r="G143" i="1"/>
  <c r="G64" i="14" l="1"/>
  <c r="I36"/>
  <c r="G82" i="1"/>
  <c r="G66"/>
  <c r="G64" i="12"/>
  <c r="I36"/>
  <c r="G64" i="11"/>
  <c r="I36"/>
  <c r="G90" i="10"/>
  <c r="G88"/>
  <c r="G86"/>
  <c r="G84"/>
  <c r="G77"/>
  <c r="G76"/>
  <c r="G75"/>
  <c r="G74"/>
  <c r="G73"/>
  <c r="G71"/>
  <c r="G64"/>
  <c r="I36"/>
  <c r="G45"/>
  <c r="G46"/>
  <c r="G44"/>
  <c r="G43"/>
  <c r="G42"/>
  <c r="G41"/>
  <c r="G40"/>
  <c r="G39"/>
  <c r="G90" i="9"/>
  <c r="G88"/>
  <c r="G86"/>
  <c r="G84"/>
  <c r="G77"/>
  <c r="G76"/>
  <c r="G75"/>
  <c r="G74"/>
  <c r="G73"/>
  <c r="G71"/>
  <c r="G64"/>
  <c r="I36"/>
  <c r="G45"/>
  <c r="G46"/>
  <c r="G44"/>
  <c r="G43"/>
  <c r="G42"/>
  <c r="G41"/>
  <c r="G40"/>
  <c r="G39"/>
  <c r="G64" i="1"/>
  <c r="I36"/>
  <c r="G47" i="10" l="1"/>
  <c r="G65" s="1"/>
  <c r="G47" i="12"/>
  <c r="G65" s="1"/>
  <c r="G67" s="1"/>
  <c r="G115" s="1"/>
  <c r="G78"/>
  <c r="G116" s="1"/>
  <c r="G94" i="14"/>
  <c r="G99" s="1"/>
  <c r="G101" s="1"/>
  <c r="G117" s="1"/>
  <c r="G146" s="1"/>
  <c r="G65"/>
  <c r="G65" i="11"/>
  <c r="G67" s="1"/>
  <c r="G115" s="1"/>
  <c r="G78"/>
  <c r="G116" s="1"/>
  <c r="G145" s="1"/>
  <c r="G78" i="10"/>
  <c r="I78" s="1"/>
  <c r="G47" i="9"/>
  <c r="G65" s="1"/>
  <c r="G78"/>
  <c r="I78" s="1"/>
  <c r="G47" i="1"/>
  <c r="G65" s="1"/>
  <c r="G67" s="1"/>
  <c r="G115" s="1"/>
  <c r="G99" i="12"/>
  <c r="G101" s="1"/>
  <c r="G117" s="1"/>
  <c r="G94" i="11"/>
  <c r="G99" s="1"/>
  <c r="G101" s="1"/>
  <c r="G117" s="1"/>
  <c r="G146" s="1"/>
  <c r="G94" i="10"/>
  <c r="G99" s="1"/>
  <c r="G101" s="1"/>
  <c r="G117" s="1"/>
  <c r="G146" s="1"/>
  <c r="G94" i="9"/>
  <c r="G99" s="1"/>
  <c r="G101" s="1"/>
  <c r="G117" s="1"/>
  <c r="G146" s="1"/>
  <c r="I46" i="14"/>
  <c r="I45"/>
  <c r="I44"/>
  <c r="I43"/>
  <c r="I42"/>
  <c r="I41"/>
  <c r="I40"/>
  <c r="I39"/>
  <c r="G67"/>
  <c r="G115" s="1"/>
  <c r="G78"/>
  <c r="I46" i="12"/>
  <c r="I45"/>
  <c r="I44"/>
  <c r="I43"/>
  <c r="I42"/>
  <c r="I41"/>
  <c r="I40"/>
  <c r="I39"/>
  <c r="I46" i="11"/>
  <c r="I45"/>
  <c r="I44"/>
  <c r="I43"/>
  <c r="I42"/>
  <c r="I41"/>
  <c r="I40"/>
  <c r="I39"/>
  <c r="I46" i="10"/>
  <c r="I45"/>
  <c r="I44"/>
  <c r="I43"/>
  <c r="I42"/>
  <c r="I41"/>
  <c r="I40"/>
  <c r="I39"/>
  <c r="G67"/>
  <c r="G115" s="1"/>
  <c r="G116"/>
  <c r="G145" s="1"/>
  <c r="I46" i="9"/>
  <c r="I45"/>
  <c r="I44"/>
  <c r="I43"/>
  <c r="I42"/>
  <c r="I41"/>
  <c r="I40"/>
  <c r="I39"/>
  <c r="G67"/>
  <c r="G115" s="1"/>
  <c r="I46" i="1"/>
  <c r="I45"/>
  <c r="I44"/>
  <c r="I43"/>
  <c r="I42"/>
  <c r="I41"/>
  <c r="I40"/>
  <c r="I39"/>
  <c r="G116" i="9" l="1"/>
  <c r="G145" s="1"/>
  <c r="I78" i="12"/>
  <c r="I47"/>
  <c r="J149" s="1"/>
  <c r="I8" i="5" s="1"/>
  <c r="I47" i="14"/>
  <c r="I78" i="11"/>
  <c r="I47"/>
  <c r="I47" i="10"/>
  <c r="J149" s="1"/>
  <c r="I6" i="5" s="1"/>
  <c r="I47" i="9"/>
  <c r="J149" s="1"/>
  <c r="I5" i="5" s="1"/>
  <c r="G78" i="1"/>
  <c r="G116" s="1"/>
  <c r="G145" s="1"/>
  <c r="I47"/>
  <c r="G99"/>
  <c r="G101" s="1"/>
  <c r="G117" s="1"/>
  <c r="G116" i="14"/>
  <c r="G145" s="1"/>
  <c r="I78"/>
  <c r="J149" s="1"/>
  <c r="G144"/>
  <c r="G119" i="12"/>
  <c r="G144" i="11"/>
  <c r="G119"/>
  <c r="G144" i="10"/>
  <c r="G123"/>
  <c r="G119"/>
  <c r="G144" i="9"/>
  <c r="G123"/>
  <c r="G119"/>
  <c r="G144" i="1"/>
  <c r="G119" i="14" l="1"/>
  <c r="J149" i="11"/>
  <c r="I7" i="5" s="1"/>
  <c r="I78" i="1"/>
  <c r="J149"/>
  <c r="I4" i="5" s="1"/>
  <c r="G146" i="1"/>
  <c r="G119"/>
  <c r="J9" i="5"/>
  <c r="G135" i="12"/>
  <c r="G137" s="1"/>
  <c r="G139" s="1"/>
  <c r="J8" i="5" s="1"/>
  <c r="G135" i="11"/>
  <c r="G137" s="1"/>
  <c r="G139" s="1"/>
  <c r="G124" i="10"/>
  <c r="G135" s="1"/>
  <c r="G137" s="1"/>
  <c r="G139" s="1"/>
  <c r="G125" s="1"/>
  <c r="G130" s="1"/>
  <c r="G148" s="1"/>
  <c r="G149" s="1"/>
  <c r="J6" i="5" s="1"/>
  <c r="G124" i="9"/>
  <c r="G135" s="1"/>
  <c r="G137" s="1"/>
  <c r="G139" s="1"/>
  <c r="G125" s="1"/>
  <c r="G130" s="1"/>
  <c r="G148" s="1"/>
  <c r="G149" s="1"/>
  <c r="I10" i="5" l="1"/>
  <c r="G135" i="14"/>
  <c r="G137" s="1"/>
  <c r="G139" s="1"/>
  <c r="G130" s="1"/>
  <c r="G148" s="1"/>
  <c r="G149" s="1"/>
  <c r="K149" s="1"/>
  <c r="G130" i="11"/>
  <c r="G148" s="1"/>
  <c r="G149" s="1"/>
  <c r="J7" i="5" s="1"/>
  <c r="G135" i="1"/>
  <c r="G137" s="1"/>
  <c r="G139" s="1"/>
  <c r="G148" s="1"/>
  <c r="G149" s="1"/>
  <c r="K149" s="1"/>
  <c r="J5" i="5"/>
  <c r="G150" i="9"/>
  <c r="G150" i="12"/>
  <c r="K149"/>
  <c r="G150" i="10"/>
  <c r="K149"/>
  <c r="K149" i="9"/>
  <c r="G150" i="14" l="1"/>
  <c r="K149" i="11"/>
  <c r="G150"/>
  <c r="G150" i="1"/>
  <c r="F10" i="5"/>
  <c r="J4" l="1"/>
  <c r="G11"/>
  <c r="J10" s="1"/>
  <c r="G12" l="1"/>
</calcChain>
</file>

<file path=xl/sharedStrings.xml><?xml version="1.0" encoding="utf-8"?>
<sst xmlns="http://schemas.openxmlformats.org/spreadsheetml/2006/main" count="1633" uniqueCount="234">
  <si>
    <t xml:space="preserve"> PLANILHA DE CUSTOS E FORMAÇÃO DO PREÇO - VIGILÂNCIA ESCALA 12 X 36 NOTURNO - ARMADO</t>
  </si>
  <si>
    <t>EMPRESA:</t>
  </si>
  <si>
    <t>PREGÃO ELETRÔNICO Nº:</t>
  </si>
  <si>
    <t>OBJETO DA LICITAÇÃO: Contratação de empresa especializada na prestação de serviços de vigilância armada, motorizada, patrimonial para atendimento contínuo às áreas e edifícios de propriedade ou uso da CESAMA, que constituem suas Unidades, de acordo com as especificações e quantitativos descritos neste Termo de Referência (TR).</t>
  </si>
  <si>
    <t xml:space="preserve">DATA DE APRESENTAÇÃO DA PROPOSTA: </t>
  </si>
  <si>
    <t xml:space="preserve">PROCESSO: </t>
  </si>
  <si>
    <r>
      <rPr>
        <b/>
        <sz val="11"/>
        <rFont val="Calibri"/>
        <scheme val="minor"/>
      </rPr>
      <t>LOCAL DE EXECUÇÃO DOS SERVIÇOS:</t>
    </r>
    <r>
      <rPr>
        <sz val="11"/>
        <rFont val="Calibri"/>
        <scheme val="minor"/>
      </rPr>
      <t xml:space="preserve"> Serviços serão nas localidades previstas no Termo de Referência.</t>
    </r>
  </si>
  <si>
    <t>DISCRIMINAÇÃO DOS SERVIÇOS - DADOS REFERENTES À CONTRATAÇÃO</t>
  </si>
  <si>
    <t>Tipo de Serviço</t>
  </si>
  <si>
    <t>VIGILÂNCIA ARMADA E DESARMADA</t>
  </si>
  <si>
    <t>Classificação Brasileira de Ocupações (CBO)</t>
  </si>
  <si>
    <t>5173-30</t>
  </si>
  <si>
    <t>Categoria Profissional</t>
  </si>
  <si>
    <t>VIGILANTE</t>
  </si>
  <si>
    <t xml:space="preserve">Categoria do empregado </t>
  </si>
  <si>
    <t>VIGILANTE PATRIMONIAL - NOTURNO</t>
  </si>
  <si>
    <t>Data base da categoria</t>
  </si>
  <si>
    <t>1º/JANEIRO</t>
  </si>
  <si>
    <t xml:space="preserve">Número de Meses da execução contratual </t>
  </si>
  <si>
    <t>Módulo 1: Composição da remuneração</t>
  </si>
  <si>
    <t>1.1</t>
  </si>
  <si>
    <t>Composição da Remuneração</t>
  </si>
  <si>
    <t>Valor (R$)</t>
  </si>
  <si>
    <t>A</t>
  </si>
  <si>
    <t>Salário Normativo da Categoria Profissional</t>
  </si>
  <si>
    <t>Dias  trabalho-mês</t>
  </si>
  <si>
    <t>B</t>
  </si>
  <si>
    <t>Adicional de Insalubridade (SM)</t>
  </si>
  <si>
    <t>% Insalubridade:</t>
  </si>
  <si>
    <t>C</t>
  </si>
  <si>
    <t>Adicional de perículosidade (SB)</t>
  </si>
  <si>
    <t>% Periculosidade:</t>
  </si>
  <si>
    <t>Periculosidade?</t>
  </si>
  <si>
    <t>SIM</t>
  </si>
  <si>
    <t>D</t>
  </si>
  <si>
    <t>Adicional noturno</t>
  </si>
  <si>
    <t>% Hora noturna:</t>
  </si>
  <si>
    <t>Noturno?</t>
  </si>
  <si>
    <t>E</t>
  </si>
  <si>
    <t>Hora noturna reduzida</t>
  </si>
  <si>
    <t>H Not reduz p/ dia:</t>
  </si>
  <si>
    <t>Horas not red/mês:</t>
  </si>
  <si>
    <t>Hora reduzida?</t>
  </si>
  <si>
    <t>NÃO</t>
  </si>
  <si>
    <t>F</t>
  </si>
  <si>
    <t xml:space="preserve">Intervalo Intrajornada laborado </t>
  </si>
  <si>
    <t>G</t>
  </si>
  <si>
    <t>Descanso semanal remunerado</t>
  </si>
  <si>
    <t>H</t>
  </si>
  <si>
    <t>Horas IN ITINERE</t>
  </si>
  <si>
    <t>Horas de desloc. (mês)</t>
  </si>
  <si>
    <t>Valor hora/homem</t>
  </si>
  <si>
    <t>Total da Remuneração</t>
  </si>
  <si>
    <t>Módulo 2 - Encargos e Benefícios Anuais, Mensais e Diários</t>
  </si>
  <si>
    <t>2.1</t>
  </si>
  <si>
    <t>13º Salário e Adicional de Férias</t>
  </si>
  <si>
    <t>Percentual (%)</t>
  </si>
  <si>
    <t>Valor(R$)</t>
  </si>
  <si>
    <t>13º (décimo terceiro salário)</t>
  </si>
  <si>
    <t>Férias e Adicional de Férias</t>
  </si>
  <si>
    <t>Total</t>
  </si>
  <si>
    <t>2.2</t>
  </si>
  <si>
    <t>Encargos Previdenciários (GPS), Fundo de Garantia por Tempo de Serviço</t>
  </si>
  <si>
    <t>INSS ( art 22, inc I Lei 8.212/91)</t>
  </si>
  <si>
    <t>SESI OU SESC (art 30 Lei 8.036/90)</t>
  </si>
  <si>
    <t xml:space="preserve">SENAI OU SENAC (art  30 Dec Lei  2.318/86) </t>
  </si>
  <si>
    <t>INCRA (art 1 e 2 Decr Lei 1146/70)</t>
  </si>
  <si>
    <t>Salário educação (art. 15, da Lei nº 9.424/96; do art. 2º do Decr 3.142/99; e art. 212, § 5º da CF)</t>
  </si>
  <si>
    <t>FGTS (art 15 Lei nº 8.030/90)</t>
  </si>
  <si>
    <t>RAT</t>
  </si>
  <si>
    <t>FAP</t>
  </si>
  <si>
    <t>SEBRAE ( Lei 8.029/90)</t>
  </si>
  <si>
    <t>Nota 1: Para formar a base de cáculo da tabela 2.2 foram considerados os valores totais das tabelas 1.1 e 2.1</t>
  </si>
  <si>
    <t>2.3</t>
  </si>
  <si>
    <t>Benefícios Mensais e Diários</t>
  </si>
  <si>
    <t xml:space="preserve">Vale transporte (Dec 1.438/21) </t>
  </si>
  <si>
    <t>Qtd. vales p/ dia:</t>
  </si>
  <si>
    <t>TARIFA:</t>
  </si>
  <si>
    <t xml:space="preserve">Auxílio alimentação </t>
  </si>
  <si>
    <t>Valor do auxílio p/ dia:</t>
  </si>
  <si>
    <t>Desconto CCT:</t>
  </si>
  <si>
    <t>Cartão cesta básica</t>
  </si>
  <si>
    <t xml:space="preserve">Seguro de vida em grupo </t>
  </si>
  <si>
    <t>Auxílio Saúde</t>
  </si>
  <si>
    <t>Plano Odontológico</t>
  </si>
  <si>
    <t>Indenização intrajornada</t>
  </si>
  <si>
    <t>% s/ o valor da hora:</t>
  </si>
  <si>
    <t>Intrajornada?</t>
  </si>
  <si>
    <t>Total de Benefícios mensais e diários</t>
  </si>
  <si>
    <t>Nota 2: Tarifa no valor de R$ 3,75</t>
  </si>
  <si>
    <t>Quadro Resumo do Módulo 2 - Encargos e Benefícios anuais, mensais e diários</t>
  </si>
  <si>
    <t>GPS, FGTS e outras contribuições</t>
  </si>
  <si>
    <t>Total Quadro Resumo do Módulo 2</t>
  </si>
  <si>
    <t>Módulo 3 - Provisão para Rescisão</t>
  </si>
  <si>
    <t>Provisão para rescisão</t>
  </si>
  <si>
    <t>Aviso Prévio Indenizado - API</t>
  </si>
  <si>
    <t xml:space="preserve">Percentual de ocorrência anual </t>
  </si>
  <si>
    <t>Incidência do FGTS sobre Aviso Prévio indenizado - API</t>
  </si>
  <si>
    <t>Multa do FGTS sobre Aviso Prévio indenizado - API</t>
  </si>
  <si>
    <t>Aviso prévio trabalhado - APT (Acórdão TCU 1.586/2018)</t>
  </si>
  <si>
    <t>Incidência dos encargos do submódulo 2.2 sobre Aviso Prévio Trabalhado</t>
  </si>
  <si>
    <t>Multa do FGTS sobre Aviso Prévio Trabalhado</t>
  </si>
  <si>
    <t>Módulo 4 - Custo de Reposição do Profissional Ausente</t>
  </si>
  <si>
    <t>4.1</t>
  </si>
  <si>
    <t>Submódulo 4.1 - Substituição em Ausências Legais</t>
  </si>
  <si>
    <t xml:space="preserve">Base de cálculo para o custo do profissional ausente Conforme Relatório do Acórdão TCU nº 1.753/2008 do Plenário e orientações SEGES/MP </t>
  </si>
  <si>
    <t>Substituto na cobertura de férias</t>
  </si>
  <si>
    <t>Substituto nas ausências legais</t>
  </si>
  <si>
    <t>Dias de ocorrência por ano</t>
  </si>
  <si>
    <t>Substituto na Cobertura de Licença-Paternidade</t>
  </si>
  <si>
    <t>dias de afastamento</t>
  </si>
  <si>
    <t>Percentual de ocorrência anual</t>
  </si>
  <si>
    <t>Substituto na ausência por acidente de trabalho</t>
  </si>
  <si>
    <t xml:space="preserve">dias afastamento </t>
  </si>
  <si>
    <t>Substituto Afastamento Maternidade</t>
  </si>
  <si>
    <t>Substituto na cobertura de ausência por doença</t>
  </si>
  <si>
    <t>Substituto na cobertura de ausência para curso de reciclagem</t>
  </si>
  <si>
    <t>Total do Submódulo 4.1</t>
  </si>
  <si>
    <t>4.2</t>
  </si>
  <si>
    <t>Substituto na  Intrajornada</t>
  </si>
  <si>
    <t>Substituto nas cobertura de Intervalo para repouso ou alimentação</t>
  </si>
  <si>
    <t>Quadro Resumo do Módulo 4 - Custo de Reposição do Profissional Ausente</t>
  </si>
  <si>
    <t xml:space="preserve">Substituto nas Ausências Legais </t>
  </si>
  <si>
    <t xml:space="preserve">Substituto na Intrajornada </t>
  </si>
  <si>
    <t xml:space="preserve">Módulo 5 - Insumos Diversos </t>
  </si>
  <si>
    <t>Insumos Diversos</t>
  </si>
  <si>
    <t>Uniformes</t>
  </si>
  <si>
    <t>Equipamentos</t>
  </si>
  <si>
    <t>Materiais de Consumo</t>
  </si>
  <si>
    <t>EPI's</t>
  </si>
  <si>
    <t>Veículos</t>
  </si>
  <si>
    <t xml:space="preserve">Total </t>
  </si>
  <si>
    <t>Mão de obra vinculada à execução contratual (valor por empregado) – Custos  diretos</t>
  </si>
  <si>
    <t>Módulo 1 - Composição da remuneração</t>
  </si>
  <si>
    <t>Módulo 3 -  Provisão para Rescisão</t>
  </si>
  <si>
    <t>Custo Direto: Subtotal (A+B+C+D+E)</t>
  </si>
  <si>
    <t xml:space="preserve"> </t>
  </si>
  <si>
    <t>Módulo 6 : Custos Indiretos, Tributos e Lucro</t>
  </si>
  <si>
    <t>Custos Indiretos, Tributos e Lucro</t>
  </si>
  <si>
    <t>Custos indiretos / Despesas Administrativas e Operacionais</t>
  </si>
  <si>
    <t>Lucro</t>
  </si>
  <si>
    <t>Tributos</t>
  </si>
  <si>
    <t>c.1 - Tributos Federais</t>
  </si>
  <si>
    <t>PIS:</t>
  </si>
  <si>
    <t>COFINS:</t>
  </si>
  <si>
    <t>c.2 - Tributos Estaduais</t>
  </si>
  <si>
    <t>c.3 - Tributos Municipais</t>
  </si>
  <si>
    <t>ISSQN: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</si>
  <si>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</si>
  <si>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</si>
  <si>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</si>
  <si>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</si>
  <si>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</si>
  <si>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</si>
  <si>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</si>
  <si>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QUADRO-RESUMO DO CUSTO POR EMPREGADO</t>
  </si>
  <si>
    <t>Mão de obra vinculada à execução contratual (valor por empregado)</t>
  </si>
  <si>
    <t>(R$)</t>
  </si>
  <si>
    <t>Módulo 6 - Custos indiretos, tributos e lucro</t>
  </si>
  <si>
    <t>VALOR TOTAL MENSAL - POR EMPREGADO</t>
  </si>
  <si>
    <t>Total retenção</t>
  </si>
  <si>
    <t>VALOR TOTAL MENSAL - 22 EMPREGADOS</t>
  </si>
  <si>
    <t xml:space="preserve"> PLANILHA DE CUSTOS E FORMAÇÃO DO PREÇO - VIGILÂNCIA ESCALA 12 X 36 NOTURNO - ARMADO E MOTORIZADO</t>
  </si>
  <si>
    <t>Taxa de natalidade:</t>
  </si>
  <si>
    <t>VALOR TOTAL MENSAL - 6 EMPREGADOS</t>
  </si>
  <si>
    <t xml:space="preserve"> PLANILHA DE CUSTOS E FORMAÇÃO DO PREÇO - VIGILÂNCIA ESCALA 12 X 36 DIURNO - ARMADO</t>
  </si>
  <si>
    <t xml:space="preserve">VIGILANTE PATRIMONIAL </t>
  </si>
  <si>
    <t>VALOR TOTAL MENSAL - 2 EMPREGADOS</t>
  </si>
  <si>
    <t xml:space="preserve"> PLANILHA DE CUSTOS E FORMAÇÃO DO PREÇO - VIGILÂNCIA ESCALA 12 X 36 DIURNA - ARMADO E MOTORIZADO</t>
  </si>
  <si>
    <t xml:space="preserve"> PLANILHA DE CUSTOS E FORMAÇÃO DO PREÇO - VIGILÂNCIA ESCALA 12 X 36 DIURNO - ARMADO/SUPERVISOR</t>
  </si>
  <si>
    <t>Gratificação de Supervisão</t>
  </si>
  <si>
    <t>% de gratificação</t>
  </si>
  <si>
    <t xml:space="preserve"> PLANILHA DE CUSTOS E FORMAÇÃO DO PREÇO - VIGILÂNCIA ESCALA 44h SEMANAIS - DESARMADO</t>
  </si>
  <si>
    <t>VIGILANTE PATRIMONIAL - DESARMADO</t>
  </si>
  <si>
    <t>ITEM</t>
  </si>
  <si>
    <t>ESPECIFICAÇÃO DO ITEM</t>
  </si>
  <si>
    <t>UNIDADE</t>
  </si>
  <si>
    <t>QTD.</t>
  </si>
  <si>
    <t>V. UNIT</t>
  </si>
  <si>
    <t>V. TOTAL</t>
  </si>
  <si>
    <t>VIDA ÚTIL (MESES)</t>
  </si>
  <si>
    <t xml:space="preserve"> CUSTO MENSAL</t>
  </si>
  <si>
    <t>CALÇA</t>
  </si>
  <si>
    <t>UN.</t>
  </si>
  <si>
    <t>CAMISA</t>
  </si>
  <si>
    <t>CASACO</t>
  </si>
  <si>
    <t>CINTURÃO</t>
  </si>
  <si>
    <t>SAPATO/COTURNO</t>
  </si>
  <si>
    <t>PAR.</t>
  </si>
  <si>
    <t>QUEPE/COBERTURA</t>
  </si>
  <si>
    <t>TOTAL</t>
  </si>
  <si>
    <t>REVÓLVER (6 TIROS - cal. 38)</t>
  </si>
  <si>
    <t>BALEIRO</t>
  </si>
  <si>
    <t>MUNIÇÃO</t>
  </si>
  <si>
    <t>TONFA-CASSETETE</t>
  </si>
  <si>
    <t>LANTERNA (COM BATERIA)</t>
  </si>
  <si>
    <t>PORTA-TONFA/PORTA-CASSETETE</t>
  </si>
  <si>
    <t>COLDRE</t>
  </si>
  <si>
    <t>SMARTPHONE</t>
  </si>
  <si>
    <t xml:space="preserve">APITO (COM CORDA) </t>
  </si>
  <si>
    <t xml:space="preserve">CRACHÁ </t>
  </si>
  <si>
    <t xml:space="preserve">LIVRO DE OCORRÊNCIA </t>
  </si>
  <si>
    <t>PLACA BALÍSTICA</t>
  </si>
  <si>
    <t>CAPA DE COLETE</t>
  </si>
  <si>
    <t>CAPACETE</t>
  </si>
  <si>
    <t>MOTOCICLETA</t>
  </si>
  <si>
    <t>Sal. Normativo</t>
  </si>
  <si>
    <t>Base de Cálculo</t>
  </si>
  <si>
    <t>Alíquota</t>
  </si>
  <si>
    <t>Valor</t>
  </si>
  <si>
    <t>Seguro de vida (morte)</t>
  </si>
  <si>
    <t>Seguro de vida (invalidez)</t>
  </si>
  <si>
    <t>Seguro de vida (Aux. Funeral)</t>
  </si>
  <si>
    <t>PLANILHA</t>
  </si>
  <si>
    <t>DESCRIÇÕES DOS POSTOS</t>
  </si>
  <si>
    <t>Nº POSTOS</t>
  </si>
  <si>
    <t>QTD. VIGILANTES</t>
  </si>
  <si>
    <t>VALOR UNIT POR FUNCIONARIO</t>
  </si>
  <si>
    <t>PREÇO MENSAL DO POSTO (R$)</t>
  </si>
  <si>
    <t>Retenção Mensal</t>
  </si>
  <si>
    <t>(A)</t>
  </si>
  <si>
    <t>(B)</t>
  </si>
  <si>
    <r>
      <rPr>
        <sz val="10"/>
        <color rgb="FF000000"/>
        <rFont val="Arial"/>
      </rPr>
      <t xml:space="preserve">Vigilância </t>
    </r>
    <r>
      <rPr>
        <b/>
        <sz val="10"/>
        <color rgb="FF000000"/>
        <rFont val="Arial"/>
      </rPr>
      <t>armada</t>
    </r>
    <r>
      <rPr>
        <sz val="10"/>
        <color rgb="FF000000"/>
        <rFont val="Arial"/>
      </rPr>
      <t xml:space="preserve">, 12x36 horas </t>
    </r>
    <r>
      <rPr>
        <b/>
        <sz val="10"/>
        <color rgb="FF000000"/>
        <rFont val="Arial"/>
      </rPr>
      <t>noturnas</t>
    </r>
    <r>
      <rPr>
        <sz val="10"/>
        <color rgb="FF000000"/>
        <rFont val="Arial"/>
      </rPr>
      <t>, de segunda-feira a domingo, de 19h às 7h</t>
    </r>
  </si>
  <si>
    <r>
      <rPr>
        <sz val="10"/>
        <color rgb="FF000000"/>
        <rFont val="Arial"/>
      </rPr>
      <t xml:space="preserve">Vigilância </t>
    </r>
    <r>
      <rPr>
        <b/>
        <sz val="10"/>
        <color rgb="FF000000"/>
        <rFont val="Arial"/>
      </rPr>
      <t>armada</t>
    </r>
    <r>
      <rPr>
        <sz val="10"/>
        <color rgb="FF000000"/>
        <rFont val="Arial"/>
      </rPr>
      <t xml:space="preserve">, 12x36 horas </t>
    </r>
    <r>
      <rPr>
        <b/>
        <sz val="10"/>
        <color rgb="FF000000"/>
        <rFont val="Arial"/>
      </rPr>
      <t>noturnas</t>
    </r>
    <r>
      <rPr>
        <sz val="10"/>
        <color rgb="FF000000"/>
        <rFont val="Arial"/>
      </rPr>
      <t xml:space="preserve">, de segunda-feira a domingo, de 19h às 7h - </t>
    </r>
    <r>
      <rPr>
        <b/>
        <sz val="10"/>
        <color rgb="FF000000"/>
        <rFont val="Arial"/>
      </rPr>
      <t>com moto</t>
    </r>
  </si>
  <si>
    <r>
      <rPr>
        <sz val="10"/>
        <color rgb="FF000000"/>
        <rFont val="Arial"/>
      </rPr>
      <t xml:space="preserve">Vigilância </t>
    </r>
    <r>
      <rPr>
        <b/>
        <sz val="10"/>
        <color rgb="FF000000"/>
        <rFont val="Arial"/>
      </rPr>
      <t>armada</t>
    </r>
    <r>
      <rPr>
        <sz val="10"/>
        <color rgb="FF000000"/>
        <rFont val="Arial"/>
      </rPr>
      <t xml:space="preserve">, 12x36 horas </t>
    </r>
    <r>
      <rPr>
        <b/>
        <sz val="10"/>
        <color rgb="FF000000"/>
        <rFont val="Arial"/>
      </rPr>
      <t>diurnas</t>
    </r>
    <r>
      <rPr>
        <sz val="10"/>
        <color rgb="FF000000"/>
        <rFont val="Arial"/>
      </rPr>
      <t>, de segunda-feira a domingo, de 7h às 19h</t>
    </r>
  </si>
  <si>
    <r>
      <rPr>
        <sz val="10"/>
        <color rgb="FF000000"/>
        <rFont val="Arial"/>
      </rPr>
      <t xml:space="preserve">Vigilância </t>
    </r>
    <r>
      <rPr>
        <b/>
        <sz val="10"/>
        <color rgb="FF000000"/>
        <rFont val="Arial"/>
      </rPr>
      <t>armada</t>
    </r>
    <r>
      <rPr>
        <sz val="10"/>
        <color rgb="FF000000"/>
        <rFont val="Arial"/>
      </rPr>
      <t xml:space="preserve">, 12x36 horas </t>
    </r>
    <r>
      <rPr>
        <b/>
        <sz val="10"/>
        <color rgb="FF000000"/>
        <rFont val="Arial"/>
      </rPr>
      <t>diurnas</t>
    </r>
    <r>
      <rPr>
        <sz val="10"/>
        <color rgb="FF000000"/>
        <rFont val="Arial"/>
      </rPr>
      <t xml:space="preserve">, de segunda-feira a domingo, de 7h às 19h - </t>
    </r>
    <r>
      <rPr>
        <b/>
        <sz val="10"/>
        <color rgb="FF000000"/>
        <rFont val="Arial"/>
      </rPr>
      <t>com moto</t>
    </r>
  </si>
  <si>
    <t>PREÇO GLOBAL MENSAL (D)</t>
  </si>
  <si>
    <t>PREÇO ANUAL DOS POSTOS (D X 12 MESES)</t>
  </si>
  <si>
    <r>
      <t>Vigilância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44 horas diurnas, </t>
    </r>
    <r>
      <rPr>
        <b/>
        <sz val="10"/>
        <color rgb="FF000000"/>
        <rFont val="Arial"/>
        <family val="2"/>
      </rPr>
      <t xml:space="preserve">desarmada, </t>
    </r>
    <r>
      <rPr>
        <sz val="10"/>
        <color indexed="8"/>
        <rFont val="Arial"/>
        <family val="2"/>
      </rPr>
      <t>de segunda-feira a sexta-feira, de 7h às 18h</t>
    </r>
    <r>
      <rPr>
        <sz val="10"/>
        <color rgb="FF000000"/>
        <rFont val="Arial"/>
        <family val="2"/>
      </rPr>
      <t>30</t>
    </r>
  </si>
  <si>
    <r>
      <t>Vigilância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44 horas diurnas, </t>
    </r>
    <r>
      <rPr>
        <b/>
        <sz val="10"/>
        <color rgb="FF000000"/>
        <rFont val="Arial"/>
        <family val="2"/>
      </rPr>
      <t xml:space="preserve">desarmada, </t>
    </r>
    <r>
      <rPr>
        <sz val="10"/>
        <color indexed="8"/>
        <rFont val="Arial"/>
        <family val="2"/>
      </rPr>
      <t>de segunda-feira a sexta-feira, complementando a carga horária do posto do item 5</t>
    </r>
  </si>
  <si>
    <t>INSTRUMENTO COLETIVO DE TRABALHO:</t>
  </si>
  <si>
    <t xml:space="preserve">Valor do salário normativo da Categoria </t>
  </si>
  <si>
    <t>Valor do salário normativo da Categoria</t>
  </si>
  <si>
    <t xml:space="preserve">INSTRUMENTO COLETIVO DE TRABALHO: </t>
  </si>
</sst>
</file>

<file path=xl/styles.xml><?xml version="1.0" encoding="utf-8"?>
<styleSheet xmlns="http://schemas.openxmlformats.org/spreadsheetml/2006/main">
  <numFmts count="16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&quot;R$ &quot;#,##0.00_);[Red]\(&quot;R$ &quot;#,##0.00\)"/>
    <numFmt numFmtId="167" formatCode="_(&quot;R$&quot;* #,##0.00_);_(&quot;R$&quot;* \(#,##0.00\);_(&quot;R$&quot;* &quot;-&quot;??_);_(@_)"/>
    <numFmt numFmtId="168" formatCode="[$R$-416]\ #,##0.00"/>
    <numFmt numFmtId="169" formatCode="[$R$-416]\ #,##0.00;[Red]\-[$R$-416]\ #,##0.00"/>
    <numFmt numFmtId="170" formatCode="_-[$R$-416]\ * #,##0.00_-;\-[$R$-416]\ * #,##0.00_-;_-[$R$-416]\ * &quot;-&quot;??_-;_-@_-"/>
    <numFmt numFmtId="171" formatCode="#,##0.00\ ;[Red]\-#,##0.00\ "/>
    <numFmt numFmtId="172" formatCode="[$R$-416]&quot; &quot;#,##0.000"/>
    <numFmt numFmtId="173" formatCode="0.00000%"/>
    <numFmt numFmtId="174" formatCode="#,##0.00;[Red]#,##0.00"/>
    <numFmt numFmtId="175" formatCode="0.0%"/>
    <numFmt numFmtId="176" formatCode="&quot;R$ &quot;#,##0.00"/>
    <numFmt numFmtId="177" formatCode="&quot;$&quot;#,##0.00"/>
    <numFmt numFmtId="178" formatCode="0.0000%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1"/>
      <name val="Arial"/>
    </font>
    <font>
      <b/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u/>
      <sz val="10"/>
      <name val="Arial"/>
    </font>
    <font>
      <sz val="10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sz val="11"/>
      <name val="Arial"/>
    </font>
    <font>
      <b/>
      <sz val="12"/>
      <name val="Arial"/>
    </font>
    <font>
      <b/>
      <sz val="11"/>
      <color theme="0"/>
      <name val="Arial"/>
    </font>
    <font>
      <b/>
      <sz val="11"/>
      <color theme="0"/>
      <name val="Calibri"/>
      <scheme val="minor"/>
    </font>
    <font>
      <b/>
      <sz val="9"/>
      <name val="Arial"/>
    </font>
    <font>
      <sz val="9"/>
      <name val="Arial"/>
    </font>
    <font>
      <sz val="7"/>
      <name val="Arial"/>
    </font>
    <font>
      <sz val="11"/>
      <color theme="1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2"/>
        <bgColor theme="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theme="2"/>
      </patternFill>
    </fill>
    <fill>
      <patternFill patternType="solid">
        <fgColor theme="9" tint="0.59999389629810485"/>
        <bgColor theme="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2"/>
      </patternFill>
    </fill>
    <fill>
      <patternFill patternType="solid">
        <fgColor theme="0" tint="-4.9989318521683403E-2"/>
        <bgColor theme="2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9" fillId="2" borderId="0" applyFont="0" applyFill="0" applyBorder="0"/>
    <xf numFmtId="0" fontId="1" fillId="2" borderId="0"/>
    <xf numFmtId="164" fontId="1" fillId="2" borderId="0" applyFont="0" applyFill="0" applyBorder="0" applyAlignment="0" applyProtection="0"/>
  </cellStyleXfs>
  <cellXfs count="46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7" fontId="2" fillId="0" borderId="1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right" vertical="center"/>
    </xf>
    <xf numFmtId="168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9" fontId="3" fillId="0" borderId="9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vertical="center"/>
    </xf>
    <xf numFmtId="170" fontId="0" fillId="0" borderId="0" xfId="0" applyNumberFormat="1"/>
    <xf numFmtId="0" fontId="3" fillId="0" borderId="0" xfId="0" applyFont="1" applyAlignment="1" applyProtection="1">
      <alignment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172" fontId="3" fillId="0" borderId="0" xfId="0" applyNumberFormat="1" applyFont="1" applyAlignment="1" applyProtection="1">
      <alignment horizontal="center" wrapText="1"/>
      <protection locked="0"/>
    </xf>
    <xf numFmtId="167" fontId="2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172" fontId="6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1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10" fontId="3" fillId="0" borderId="5" xfId="0" applyNumberFormat="1" applyFont="1" applyBorder="1" applyAlignment="1">
      <alignment horizontal="center" vertical="center"/>
    </xf>
    <xf numFmtId="167" fontId="0" fillId="4" borderId="0" xfId="0" applyNumberFormat="1" applyFill="1"/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44" fontId="0" fillId="0" borderId="0" xfId="0" applyNumberFormat="1"/>
    <xf numFmtId="167" fontId="2" fillId="0" borderId="5" xfId="0" applyNumberFormat="1" applyFont="1" applyBorder="1" applyAlignment="1">
      <alignment horizontal="center" vertical="center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10" fontId="2" fillId="3" borderId="5" xfId="0" applyNumberFormat="1" applyFont="1" applyFill="1" applyBorder="1" applyAlignment="1" applyProtection="1">
      <alignment horizontal="center" vertical="center"/>
      <protection locked="0"/>
    </xf>
    <xf numFmtId="44" fontId="0" fillId="4" borderId="0" xfId="0" applyNumberFormat="1" applyFill="1"/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/>
    <xf numFmtId="167" fontId="2" fillId="0" borderId="5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167" fontId="3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167" fontId="2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167" fontId="3" fillId="0" borderId="14" xfId="0" applyNumberFormat="1" applyFont="1" applyBorder="1" applyAlignment="1">
      <alignment horizontal="center"/>
    </xf>
    <xf numFmtId="0" fontId="2" fillId="0" borderId="13" xfId="0" applyFont="1" applyBorder="1"/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7" fontId="3" fillId="0" borderId="16" xfId="0" applyNumberFormat="1" applyFont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167" fontId="3" fillId="5" borderId="5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6" borderId="5" xfId="0" applyFont="1" applyFill="1" applyBorder="1" applyAlignment="1">
      <alignment horizontal="center" vertical="center"/>
    </xf>
    <xf numFmtId="167" fontId="3" fillId="6" borderId="5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168" fontId="2" fillId="0" borderId="9" xfId="0" applyNumberFormat="1" applyFont="1" applyBorder="1" applyAlignment="1" applyProtection="1">
      <alignment horizontal="center"/>
      <protection locked="0"/>
    </xf>
    <xf numFmtId="168" fontId="2" fillId="7" borderId="9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168" fontId="2" fillId="0" borderId="9" xfId="0" applyNumberFormat="1" applyFont="1" applyBorder="1" applyAlignment="1" applyProtection="1">
      <alignment horizontal="center" wrapText="1"/>
      <protection locked="0"/>
    </xf>
    <xf numFmtId="168" fontId="6" fillId="6" borderId="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9" fontId="3" fillId="0" borderId="0" xfId="0" applyNumberFormat="1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>
      <alignment vertical="center"/>
    </xf>
    <xf numFmtId="167" fontId="2" fillId="0" borderId="0" xfId="0" applyNumberFormat="1" applyFont="1" applyAlignment="1" applyProtection="1">
      <alignment vertical="center"/>
      <protection locked="0"/>
    </xf>
    <xf numFmtId="167" fontId="2" fillId="0" borderId="0" xfId="0" applyNumberFormat="1" applyFont="1"/>
    <xf numFmtId="1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 applyProtection="1">
      <alignment vertical="center"/>
      <protection locked="0"/>
    </xf>
    <xf numFmtId="10" fontId="2" fillId="0" borderId="0" xfId="0" applyNumberFormat="1" applyFont="1" applyAlignment="1" applyProtection="1">
      <alignment vertical="center"/>
      <protection locked="0"/>
    </xf>
    <xf numFmtId="10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Protection="1">
      <protection locked="0"/>
    </xf>
    <xf numFmtId="10" fontId="2" fillId="0" borderId="0" xfId="0" applyNumberFormat="1" applyFont="1" applyProtection="1">
      <protection locked="0"/>
    </xf>
    <xf numFmtId="174" fontId="2" fillId="0" borderId="0" xfId="0" applyNumberFormat="1" applyFont="1" applyProtection="1">
      <protection locked="0"/>
    </xf>
    <xf numFmtId="16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75" fontId="2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74" fontId="2" fillId="0" borderId="0" xfId="0" applyNumberFormat="1" applyFont="1" applyAlignment="1" applyProtection="1">
      <alignment vertical="center"/>
      <protection locked="0"/>
    </xf>
    <xf numFmtId="17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 wrapText="1"/>
    </xf>
    <xf numFmtId="10" fontId="3" fillId="0" borderId="0" xfId="0" applyNumberFormat="1" applyFont="1"/>
    <xf numFmtId="167" fontId="3" fillId="0" borderId="0" xfId="0" applyNumberFormat="1" applyFont="1"/>
    <xf numFmtId="0" fontId="2" fillId="0" borderId="9" xfId="0" applyFont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center"/>
    </xf>
    <xf numFmtId="167" fontId="10" fillId="0" borderId="9" xfId="0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173" fontId="11" fillId="0" borderId="9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20" xfId="0" applyFont="1" applyBorder="1"/>
    <xf numFmtId="0" fontId="13" fillId="0" borderId="21" xfId="0" applyFont="1" applyBorder="1" applyProtection="1">
      <protection locked="0"/>
    </xf>
    <xf numFmtId="0" fontId="13" fillId="0" borderId="0" xfId="0" applyFont="1" applyProtection="1">
      <protection locked="0"/>
    </xf>
    <xf numFmtId="0" fontId="12" fillId="0" borderId="21" xfId="0" applyFont="1" applyBorder="1"/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167" fontId="2" fillId="0" borderId="9" xfId="0" applyNumberFormat="1" applyFont="1" applyBorder="1" applyAlignment="1" applyProtection="1">
      <alignment vertical="center"/>
      <protection locked="0"/>
    </xf>
    <xf numFmtId="168" fontId="2" fillId="0" borderId="9" xfId="0" applyNumberFormat="1" applyFont="1" applyBorder="1" applyAlignment="1" applyProtection="1">
      <alignment horizontal="center" vertical="center"/>
      <protection locked="0"/>
    </xf>
    <xf numFmtId="44" fontId="0" fillId="0" borderId="5" xfId="0" applyNumberFormat="1" applyBorder="1" applyAlignment="1">
      <alignment horizontal="center" vertical="center"/>
    </xf>
    <xf numFmtId="168" fontId="3" fillId="5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168" fontId="3" fillId="6" borderId="9" xfId="0" applyNumberFormat="1" applyFont="1" applyFill="1" applyBorder="1" applyAlignment="1" applyProtection="1">
      <alignment horizontal="center" vertical="center"/>
      <protection locked="0"/>
    </xf>
    <xf numFmtId="168" fontId="3" fillId="0" borderId="0" xfId="0" applyNumberFormat="1" applyFont="1" applyProtection="1"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167" fontId="10" fillId="0" borderId="19" xfId="0" applyNumberFormat="1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9" fontId="2" fillId="7" borderId="9" xfId="0" applyNumberFormat="1" applyFont="1" applyFill="1" applyBorder="1" applyAlignment="1">
      <alignment horizontal="center" vertical="center"/>
    </xf>
    <xf numFmtId="167" fontId="2" fillId="7" borderId="7" xfId="0" applyNumberFormat="1" applyFont="1" applyFill="1" applyBorder="1" applyAlignment="1">
      <alignment horizontal="right" vertical="center"/>
    </xf>
    <xf numFmtId="169" fontId="3" fillId="7" borderId="5" xfId="0" applyNumberFormat="1" applyFont="1" applyFill="1" applyBorder="1" applyAlignment="1">
      <alignment vertical="center"/>
    </xf>
    <xf numFmtId="169" fontId="3" fillId="7" borderId="5" xfId="0" applyNumberFormat="1" applyFont="1" applyFill="1" applyBorder="1" applyAlignment="1">
      <alignment horizontal="center" vertical="center"/>
    </xf>
    <xf numFmtId="171" fontId="2" fillId="7" borderId="5" xfId="0" applyNumberFormat="1" applyFont="1" applyFill="1" applyBorder="1" applyAlignment="1">
      <alignment horizontal="center" vertical="center"/>
    </xf>
    <xf numFmtId="169" fontId="3" fillId="7" borderId="10" xfId="0" applyNumberFormat="1" applyFont="1" applyFill="1" applyBorder="1" applyAlignment="1">
      <alignment horizontal="center" vertical="center"/>
    </xf>
    <xf numFmtId="171" fontId="2" fillId="7" borderId="2" xfId="0" applyNumberFormat="1" applyFont="1" applyFill="1" applyBorder="1" applyAlignment="1">
      <alignment horizontal="center" vertical="center"/>
    </xf>
    <xf numFmtId="167" fontId="2" fillId="7" borderId="11" xfId="0" applyNumberFormat="1" applyFont="1" applyFill="1" applyBorder="1" applyAlignment="1">
      <alignment vertical="center"/>
    </xf>
    <xf numFmtId="167" fontId="2" fillId="7" borderId="5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167" fontId="3" fillId="7" borderId="5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10" fontId="3" fillId="7" borderId="3" xfId="0" applyNumberFormat="1" applyFont="1" applyFill="1" applyBorder="1" applyAlignment="1">
      <alignment horizontal="center" vertical="center"/>
    </xf>
    <xf numFmtId="167" fontId="3" fillId="7" borderId="3" xfId="0" applyNumberFormat="1" applyFont="1" applyFill="1" applyBorder="1" applyAlignment="1">
      <alignment horizontal="center" vertical="center"/>
    </xf>
    <xf numFmtId="167" fontId="2" fillId="7" borderId="5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10" fontId="3" fillId="7" borderId="5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/>
    </xf>
    <xf numFmtId="167" fontId="3" fillId="7" borderId="12" xfId="0" applyNumberFormat="1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1" xfId="0" applyFont="1" applyFill="1" applyBorder="1" applyProtection="1">
      <protection locked="0"/>
    </xf>
    <xf numFmtId="10" fontId="2" fillId="7" borderId="1" xfId="0" applyNumberFormat="1" applyFont="1" applyFill="1" applyBorder="1" applyAlignment="1" applyProtection="1">
      <alignment horizontal="center"/>
      <protection locked="0"/>
    </xf>
    <xf numFmtId="174" fontId="2" fillId="7" borderId="1" xfId="0" applyNumberFormat="1" applyFont="1" applyFill="1" applyBorder="1" applyAlignment="1" applyProtection="1">
      <alignment horizontal="center"/>
      <protection locked="0"/>
    </xf>
    <xf numFmtId="167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5" xfId="0" applyFont="1" applyFill="1" applyBorder="1"/>
    <xf numFmtId="0" fontId="2" fillId="7" borderId="3" xfId="0" applyFont="1" applyFill="1" applyBorder="1" applyProtection="1">
      <protection locked="0"/>
    </xf>
    <xf numFmtId="167" fontId="2" fillId="7" borderId="5" xfId="0" applyNumberFormat="1" applyFont="1" applyFill="1" applyBorder="1" applyAlignment="1" applyProtection="1">
      <alignment horizontal="center"/>
      <protection locked="0"/>
    </xf>
    <xf numFmtId="0" fontId="2" fillId="7" borderId="3" xfId="0" applyFont="1" applyFill="1" applyBorder="1"/>
    <xf numFmtId="10" fontId="2" fillId="7" borderId="3" xfId="0" applyNumberFormat="1" applyFont="1" applyFill="1" applyBorder="1" applyAlignment="1" applyProtection="1">
      <alignment horizontal="center"/>
      <protection locked="0"/>
    </xf>
    <xf numFmtId="174" fontId="2" fillId="7" borderId="3" xfId="0" applyNumberFormat="1" applyFont="1" applyFill="1" applyBorder="1" applyAlignment="1" applyProtection="1">
      <alignment horizontal="center"/>
      <protection locked="0"/>
    </xf>
    <xf numFmtId="167" fontId="2" fillId="7" borderId="3" xfId="0" applyNumberFormat="1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>
      <alignment horizontal="center"/>
    </xf>
    <xf numFmtId="167" fontId="2" fillId="7" borderId="3" xfId="0" applyNumberFormat="1" applyFont="1" applyFill="1" applyBorder="1" applyAlignment="1">
      <alignment horizontal="center"/>
    </xf>
    <xf numFmtId="167" fontId="3" fillId="7" borderId="8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10" fontId="2" fillId="7" borderId="3" xfId="0" applyNumberFormat="1" applyFont="1" applyFill="1" applyBorder="1" applyAlignment="1" applyProtection="1">
      <alignment horizontal="center" vertical="center"/>
      <protection locked="0"/>
    </xf>
    <xf numFmtId="174" fontId="2" fillId="7" borderId="3" xfId="0" applyNumberFormat="1" applyFont="1" applyFill="1" applyBorder="1" applyAlignment="1" applyProtection="1">
      <alignment horizontal="center" vertical="center"/>
      <protection locked="0"/>
    </xf>
    <xf numFmtId="167" fontId="2" fillId="7" borderId="3" xfId="0" applyNumberFormat="1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/>
    <xf numFmtId="0" fontId="3" fillId="7" borderId="3" xfId="0" applyFont="1" applyFill="1" applyBorder="1" applyAlignment="1">
      <alignment horizontal="center"/>
    </xf>
    <xf numFmtId="10" fontId="3" fillId="7" borderId="3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0" fontId="19" fillId="2" borderId="0" xfId="1" applyNumberFormat="1" applyFill="1"/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wrapText="1"/>
      <protection locked="0"/>
    </xf>
    <xf numFmtId="0" fontId="2" fillId="7" borderId="9" xfId="0" applyFont="1" applyFill="1" applyBorder="1" applyAlignment="1" applyProtection="1">
      <alignment horizontal="center" wrapText="1"/>
      <protection locked="0"/>
    </xf>
    <xf numFmtId="168" fontId="2" fillId="7" borderId="9" xfId="0" applyNumberFormat="1" applyFont="1" applyFill="1" applyBorder="1" applyAlignment="1" applyProtection="1">
      <alignment horizontal="center" wrapText="1"/>
      <protection locked="0"/>
    </xf>
    <xf numFmtId="0" fontId="3" fillId="7" borderId="9" xfId="0" applyFont="1" applyFill="1" applyBorder="1" applyAlignment="1" applyProtection="1">
      <alignment horizontal="center"/>
      <protection locked="0"/>
    </xf>
    <xf numFmtId="167" fontId="3" fillId="7" borderId="9" xfId="0" applyNumberFormat="1" applyFont="1" applyFill="1" applyBorder="1" applyAlignment="1">
      <alignment horizontal="center" vertical="center"/>
    </xf>
    <xf numFmtId="10" fontId="19" fillId="2" borderId="5" xfId="1" applyNumberForma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 applyProtection="1">
      <alignment horizontal="center" vertical="center"/>
      <protection locked="0"/>
    </xf>
    <xf numFmtId="167" fontId="2" fillId="7" borderId="9" xfId="0" applyNumberFormat="1" applyFont="1" applyFill="1" applyBorder="1" applyAlignment="1" applyProtection="1">
      <alignment vertical="center"/>
      <protection locked="0"/>
    </xf>
    <xf numFmtId="168" fontId="2" fillId="7" borderId="9" xfId="0" applyNumberFormat="1" applyFont="1" applyFill="1" applyBorder="1" applyAlignment="1" applyProtection="1">
      <alignment horizontal="center" vertical="center"/>
      <protection locked="0"/>
    </xf>
    <xf numFmtId="167" fontId="2" fillId="7" borderId="8" xfId="0" applyNumberFormat="1" applyFont="1" applyFill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wrapText="1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 applyProtection="1">
      <alignment horizontal="center" wrapText="1"/>
      <protection locked="0"/>
    </xf>
    <xf numFmtId="0" fontId="3" fillId="0" borderId="3" xfId="0" applyFont="1" applyBorder="1" applyAlignment="1">
      <alignment horizontal="center" vertical="center"/>
    </xf>
    <xf numFmtId="167" fontId="4" fillId="9" borderId="9" xfId="0" applyNumberFormat="1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167" fontId="10" fillId="10" borderId="9" xfId="0" applyNumberFormat="1" applyFont="1" applyFill="1" applyBorder="1" applyAlignment="1">
      <alignment horizontal="center" vertical="center"/>
    </xf>
    <xf numFmtId="168" fontId="11" fillId="10" borderId="9" xfId="0" applyNumberFormat="1" applyFont="1" applyFill="1" applyBorder="1" applyAlignment="1">
      <alignment horizontal="center" vertical="center" wrapText="1"/>
    </xf>
    <xf numFmtId="173" fontId="11" fillId="10" borderId="9" xfId="0" applyNumberFormat="1" applyFont="1" applyFill="1" applyBorder="1" applyAlignment="1">
      <alignment horizontal="center" vertical="center" wrapText="1"/>
    </xf>
    <xf numFmtId="168" fontId="11" fillId="10" borderId="9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67" fontId="3" fillId="10" borderId="5" xfId="0" applyNumberFormat="1" applyFont="1" applyFill="1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7" borderId="9" xfId="0" applyFont="1" applyFill="1" applyBorder="1" applyAlignment="1" applyProtection="1">
      <alignment horizontal="center" vertical="center" wrapText="1"/>
      <protection locked="0"/>
    </xf>
    <xf numFmtId="168" fontId="2" fillId="7" borderId="19" xfId="0" applyNumberFormat="1" applyFont="1" applyFill="1" applyBorder="1" applyAlignment="1" applyProtection="1">
      <alignment horizontal="center" vertical="center"/>
      <protection locked="0"/>
    </xf>
    <xf numFmtId="0" fontId="3" fillId="7" borderId="23" xfId="0" applyFont="1" applyFill="1" applyBorder="1" applyAlignment="1">
      <alignment horizontal="center" vertical="center"/>
    </xf>
    <xf numFmtId="167" fontId="3" fillId="7" borderId="23" xfId="0" applyNumberFormat="1" applyFont="1" applyFill="1" applyBorder="1" applyAlignment="1">
      <alignment vertical="center"/>
    </xf>
    <xf numFmtId="44" fontId="0" fillId="10" borderId="5" xfId="0" applyNumberFormat="1" applyFill="1" applyBorder="1" applyAlignment="1">
      <alignment horizontal="center" vertical="center"/>
    </xf>
    <xf numFmtId="10" fontId="19" fillId="10" borderId="5" xfId="1" applyNumberFormat="1" applyFill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168" fontId="2" fillId="0" borderId="22" xfId="0" applyNumberFormat="1" applyFont="1" applyBorder="1" applyAlignment="1" applyProtection="1">
      <alignment horizontal="center" wrapText="1"/>
      <protection locked="0"/>
    </xf>
    <xf numFmtId="168" fontId="2" fillId="0" borderId="22" xfId="0" applyNumberFormat="1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3" fillId="10" borderId="23" xfId="0" applyFont="1" applyFill="1" applyBorder="1" applyAlignment="1" applyProtection="1">
      <alignment horizontal="center" wrapText="1"/>
      <protection locked="0"/>
    </xf>
    <xf numFmtId="0" fontId="2" fillId="10" borderId="23" xfId="0" applyFont="1" applyFill="1" applyBorder="1" applyAlignment="1" applyProtection="1">
      <alignment horizontal="center" wrapText="1"/>
      <protection locked="0"/>
    </xf>
    <xf numFmtId="168" fontId="2" fillId="10" borderId="23" xfId="0" applyNumberFormat="1" applyFont="1" applyFill="1" applyBorder="1" applyAlignment="1" applyProtection="1">
      <alignment horizontal="center" wrapText="1"/>
      <protection locked="0"/>
    </xf>
    <xf numFmtId="168" fontId="2" fillId="10" borderId="23" xfId="0" applyNumberFormat="1" applyFont="1" applyFill="1" applyBorder="1" applyAlignment="1" applyProtection="1">
      <alignment horizontal="center"/>
      <protection locked="0"/>
    </xf>
    <xf numFmtId="0" fontId="2" fillId="10" borderId="23" xfId="0" applyFont="1" applyFill="1" applyBorder="1" applyAlignment="1" applyProtection="1">
      <alignment horizontal="center"/>
      <protection locked="0"/>
    </xf>
    <xf numFmtId="168" fontId="6" fillId="6" borderId="23" xfId="0" applyNumberFormat="1" applyFont="1" applyFill="1" applyBorder="1" applyAlignment="1">
      <alignment horizontal="center"/>
    </xf>
    <xf numFmtId="177" fontId="0" fillId="0" borderId="0" xfId="0" applyNumberFormat="1"/>
    <xf numFmtId="165" fontId="0" fillId="0" borderId="0" xfId="0" applyNumberFormat="1"/>
    <xf numFmtId="9" fontId="0" fillId="0" borderId="0" xfId="0" applyNumberFormat="1"/>
    <xf numFmtId="178" fontId="2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0" fontId="2" fillId="0" borderId="8" xfId="0" applyNumberFormat="1" applyFont="1" applyBorder="1" applyAlignment="1">
      <alignment horizontal="center" vertical="center"/>
    </xf>
    <xf numFmtId="167" fontId="2" fillId="7" borderId="32" xfId="0" applyNumberFormat="1" applyFont="1" applyFill="1" applyBorder="1" applyAlignment="1" applyProtection="1">
      <alignment vertical="center"/>
      <protection locked="0"/>
    </xf>
    <xf numFmtId="167" fontId="2" fillId="0" borderId="19" xfId="0" applyNumberFormat="1" applyFont="1" applyBorder="1" applyAlignment="1" applyProtection="1">
      <alignment vertical="center"/>
      <protection locked="0"/>
    </xf>
    <xf numFmtId="0" fontId="3" fillId="7" borderId="34" xfId="0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167" fontId="2" fillId="7" borderId="10" xfId="0" applyNumberFormat="1" applyFont="1" applyFill="1" applyBorder="1" applyAlignment="1">
      <alignment horizontal="right" vertical="center"/>
    </xf>
    <xf numFmtId="0" fontId="2" fillId="10" borderId="23" xfId="0" applyFont="1" applyFill="1" applyBorder="1" applyAlignment="1" applyProtection="1">
      <alignment horizontal="center" vertical="center"/>
      <protection locked="0"/>
    </xf>
    <xf numFmtId="169" fontId="3" fillId="2" borderId="5" xfId="0" applyNumberFormat="1" applyFont="1" applyFill="1" applyBorder="1" applyAlignment="1">
      <alignment vertical="center"/>
    </xf>
    <xf numFmtId="169" fontId="3" fillId="2" borderId="5" xfId="0" applyNumberFormat="1" applyFont="1" applyFill="1" applyBorder="1" applyAlignment="1">
      <alignment horizontal="center" vertical="center"/>
    </xf>
    <xf numFmtId="171" fontId="2" fillId="2" borderId="5" xfId="0" applyNumberFormat="1" applyFont="1" applyFill="1" applyBorder="1" applyAlignment="1">
      <alignment horizontal="center" vertical="center"/>
    </xf>
    <xf numFmtId="169" fontId="3" fillId="2" borderId="10" xfId="0" applyNumberFormat="1" applyFont="1" applyFill="1" applyBorder="1" applyAlignment="1">
      <alignment horizontal="center" vertical="center"/>
    </xf>
    <xf numFmtId="171" fontId="2" fillId="2" borderId="2" xfId="0" applyNumberFormat="1" applyFont="1" applyFill="1" applyBorder="1" applyAlignment="1">
      <alignment horizontal="center" vertical="center"/>
    </xf>
    <xf numFmtId="167" fontId="2" fillId="2" borderId="23" xfId="0" applyNumberFormat="1" applyFont="1" applyFill="1" applyBorder="1" applyAlignment="1">
      <alignment vertical="center"/>
    </xf>
    <xf numFmtId="0" fontId="3" fillId="14" borderId="5" xfId="0" applyFont="1" applyFill="1" applyBorder="1" applyAlignment="1">
      <alignment horizontal="center" vertical="center"/>
    </xf>
    <xf numFmtId="167" fontId="3" fillId="14" borderId="5" xfId="0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167" fontId="3" fillId="16" borderId="5" xfId="0" applyNumberFormat="1" applyFont="1" applyFill="1" applyBorder="1" applyAlignment="1">
      <alignment horizontal="center" vertical="center"/>
    </xf>
    <xf numFmtId="0" fontId="24" fillId="19" borderId="9" xfId="2" applyFont="1" applyFill="1" applyBorder="1" applyAlignment="1" applyProtection="1">
      <alignment horizontal="left" vertical="center" wrapText="1"/>
      <protection locked="0"/>
    </xf>
    <xf numFmtId="167" fontId="2" fillId="0" borderId="8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17" borderId="2" xfId="0" applyFont="1" applyFill="1" applyBorder="1" applyAlignment="1" applyProtection="1">
      <alignment horizontal="center"/>
      <protection locked="0"/>
    </xf>
    <xf numFmtId="0" fontId="3" fillId="17" borderId="3" xfId="0" applyFont="1" applyFill="1" applyBorder="1" applyAlignment="1" applyProtection="1">
      <alignment horizontal="center"/>
      <protection locked="0"/>
    </xf>
    <xf numFmtId="0" fontId="3" fillId="17" borderId="4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10" fontId="2" fillId="7" borderId="8" xfId="0" applyNumberFormat="1" applyFont="1" applyFill="1" applyBorder="1" applyAlignment="1">
      <alignment horizontal="center" vertical="center"/>
    </xf>
    <xf numFmtId="10" fontId="2" fillId="7" borderId="10" xfId="0" applyNumberFormat="1" applyFont="1" applyFill="1" applyBorder="1" applyAlignment="1">
      <alignment horizontal="center" vertical="center"/>
    </xf>
    <xf numFmtId="167" fontId="2" fillId="7" borderId="8" xfId="0" applyNumberFormat="1" applyFont="1" applyFill="1" applyBorder="1" applyAlignment="1">
      <alignment horizontal="center" vertical="center"/>
    </xf>
    <xf numFmtId="167" fontId="2" fillId="7" borderId="10" xfId="0" applyNumberFormat="1" applyFont="1" applyFill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7" fontId="2" fillId="0" borderId="25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167" fontId="2" fillId="7" borderId="27" xfId="0" applyNumberFormat="1" applyFont="1" applyFill="1" applyBorder="1" applyAlignment="1">
      <alignment horizontal="center" vertical="center"/>
    </xf>
    <xf numFmtId="167" fontId="2" fillId="7" borderId="5" xfId="0" applyNumberFormat="1" applyFont="1" applyFill="1" applyBorder="1" applyAlignment="1">
      <alignment horizontal="center" vertical="center"/>
    </xf>
    <xf numFmtId="0" fontId="3" fillId="15" borderId="2" xfId="0" applyFont="1" applyFill="1" applyBorder="1" applyAlignment="1" applyProtection="1">
      <alignment horizontal="center"/>
      <protection locked="0"/>
    </xf>
    <xf numFmtId="0" fontId="3" fillId="15" borderId="3" xfId="0" applyFont="1" applyFill="1" applyBorder="1" applyAlignment="1" applyProtection="1">
      <alignment horizontal="center"/>
      <protection locked="0"/>
    </xf>
    <xf numFmtId="0" fontId="3" fillId="15" borderId="4" xfId="0" applyFont="1" applyFill="1" applyBorder="1" applyAlignment="1" applyProtection="1">
      <alignment horizontal="center"/>
      <protection locked="0"/>
    </xf>
    <xf numFmtId="0" fontId="3" fillId="16" borderId="2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7" borderId="2" xfId="0" applyFont="1" applyFill="1" applyBorder="1" applyProtection="1">
      <protection locked="0"/>
    </xf>
    <xf numFmtId="0" fontId="2" fillId="7" borderId="3" xfId="0" applyFont="1" applyFill="1" applyBorder="1" applyProtection="1">
      <protection locked="0"/>
    </xf>
    <xf numFmtId="0" fontId="2" fillId="7" borderId="4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7" borderId="0" xfId="0" applyFont="1" applyFill="1" applyAlignment="1">
      <alignment horizontal="justify" vertical="center"/>
    </xf>
    <xf numFmtId="0" fontId="5" fillId="0" borderId="0" xfId="0" applyFont="1" applyAlignment="1">
      <alignment horizontal="left" wrapText="1"/>
    </xf>
    <xf numFmtId="9" fontId="5" fillId="2" borderId="0" xfId="1" applyFont="1" applyFill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169" fontId="3" fillId="0" borderId="2" xfId="0" applyNumberFormat="1" applyFont="1" applyBorder="1" applyAlignment="1">
      <alignment horizontal="left" vertical="center"/>
    </xf>
    <xf numFmtId="169" fontId="3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13" borderId="2" xfId="0" applyFont="1" applyFill="1" applyBorder="1" applyAlignment="1" applyProtection="1">
      <alignment horizontal="center"/>
      <protection locked="0"/>
    </xf>
    <xf numFmtId="0" fontId="3" fillId="13" borderId="3" xfId="0" applyFont="1" applyFill="1" applyBorder="1" applyAlignment="1" applyProtection="1">
      <alignment horizontal="center"/>
      <protection locked="0"/>
    </xf>
    <xf numFmtId="0" fontId="3" fillId="13" borderId="4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2" fillId="7" borderId="3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66" fontId="3" fillId="7" borderId="17" xfId="0" applyNumberFormat="1" applyFont="1" applyFill="1" applyBorder="1" applyAlignment="1" applyProtection="1">
      <alignment horizontal="center"/>
      <protection locked="0"/>
    </xf>
    <xf numFmtId="166" fontId="3" fillId="7" borderId="19" xfId="0" applyNumberFormat="1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12" borderId="17" xfId="0" applyFont="1" applyFill="1" applyBorder="1" applyAlignment="1" applyProtection="1">
      <alignment horizontal="center"/>
      <protection locked="0"/>
    </xf>
    <xf numFmtId="0" fontId="3" fillId="12" borderId="18" xfId="0" applyFont="1" applyFill="1" applyBorder="1" applyAlignment="1" applyProtection="1">
      <alignment horizontal="center"/>
      <protection locked="0"/>
    </xf>
    <xf numFmtId="0" fontId="3" fillId="12" borderId="19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3" fillId="7" borderId="1" xfId="0" applyFont="1" applyFill="1" applyBorder="1" applyAlignment="1" applyProtection="1">
      <alignment horizontal="left" wrapText="1"/>
      <protection locked="0"/>
    </xf>
    <xf numFmtId="0" fontId="2" fillId="7" borderId="1" xfId="0" applyFont="1" applyFill="1" applyBorder="1" applyAlignment="1" applyProtection="1">
      <alignment horizontal="left" wrapText="1"/>
      <protection locked="0"/>
    </xf>
    <xf numFmtId="0" fontId="3" fillId="16" borderId="12" xfId="0" applyFont="1" applyFill="1" applyBorder="1" applyAlignment="1">
      <alignment horizontal="center" vertical="center"/>
    </xf>
    <xf numFmtId="0" fontId="3" fillId="18" borderId="2" xfId="0" applyFont="1" applyFill="1" applyBorder="1" applyAlignment="1" applyProtection="1">
      <alignment horizontal="center"/>
      <protection locked="0"/>
    </xf>
    <xf numFmtId="0" fontId="3" fillId="18" borderId="3" xfId="0" applyFont="1" applyFill="1" applyBorder="1" applyAlignment="1" applyProtection="1">
      <alignment horizontal="center"/>
      <protection locked="0"/>
    </xf>
    <xf numFmtId="0" fontId="3" fillId="18" borderId="4" xfId="0" applyFont="1" applyFill="1" applyBorder="1" applyAlignment="1" applyProtection="1">
      <alignment horizontal="center"/>
      <protection locked="0"/>
    </xf>
    <xf numFmtId="0" fontId="3" fillId="11" borderId="0" xfId="0" applyFont="1" applyFill="1" applyAlignment="1" applyProtection="1">
      <alignment horizontal="left" vertical="center" wrapText="1"/>
      <protection locked="0"/>
    </xf>
    <xf numFmtId="0" fontId="3" fillId="6" borderId="17" xfId="0" applyFont="1" applyFill="1" applyBorder="1" applyAlignment="1" applyProtection="1">
      <alignment horizontal="right" wrapText="1"/>
      <protection locked="0"/>
    </xf>
    <xf numFmtId="0" fontId="3" fillId="6" borderId="18" xfId="0" applyFont="1" applyFill="1" applyBorder="1" applyAlignment="1" applyProtection="1">
      <alignment horizontal="right" wrapText="1"/>
      <protection locked="0"/>
    </xf>
    <xf numFmtId="0" fontId="3" fillId="6" borderId="19" xfId="0" applyFont="1" applyFill="1" applyBorder="1" applyAlignment="1" applyProtection="1">
      <alignment horizontal="right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7" borderId="9" xfId="0" applyFont="1" applyFill="1" applyBorder="1" applyAlignment="1" applyProtection="1">
      <alignment horizontal="center" wrapText="1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 applyProtection="1">
      <alignment horizontal="center" wrapText="1"/>
      <protection locked="0"/>
    </xf>
    <xf numFmtId="0" fontId="2" fillId="7" borderId="19" xfId="0" applyFont="1" applyFill="1" applyBorder="1" applyAlignment="1" applyProtection="1">
      <alignment horizontal="center" wrapText="1"/>
      <protection locked="0"/>
    </xf>
    <xf numFmtId="0" fontId="3" fillId="6" borderId="23" xfId="0" applyFont="1" applyFill="1" applyBorder="1" applyAlignment="1" applyProtection="1">
      <alignment horizontal="right"/>
      <protection locked="0"/>
    </xf>
    <xf numFmtId="0" fontId="3" fillId="6" borderId="28" xfId="0" applyFont="1" applyFill="1" applyBorder="1" applyAlignment="1" applyProtection="1">
      <alignment horizontal="right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10" borderId="28" xfId="0" applyFont="1" applyFill="1" applyBorder="1" applyAlignment="1" applyProtection="1">
      <alignment horizontal="center" wrapText="1"/>
      <protection locked="0"/>
    </xf>
    <xf numFmtId="0" fontId="2" fillId="10" borderId="29" xfId="0" applyFont="1" applyFill="1" applyBorder="1" applyAlignment="1" applyProtection="1">
      <alignment horizontal="center" wrapText="1"/>
      <protection locked="0"/>
    </xf>
    <xf numFmtId="0" fontId="3" fillId="6" borderId="17" xfId="0" applyFont="1" applyFill="1" applyBorder="1" applyAlignment="1" applyProtection="1">
      <alignment horizontal="right"/>
      <protection locked="0"/>
    </xf>
    <xf numFmtId="0" fontId="3" fillId="6" borderId="18" xfId="0" applyFont="1" applyFill="1" applyBorder="1" applyAlignment="1" applyProtection="1">
      <alignment horizontal="right"/>
      <protection locked="0"/>
    </xf>
    <xf numFmtId="0" fontId="3" fillId="6" borderId="19" xfId="0" applyFont="1" applyFill="1" applyBorder="1" applyAlignment="1" applyProtection="1">
      <alignment horizontal="right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/>
      <protection locked="0"/>
    </xf>
    <xf numFmtId="167" fontId="4" fillId="9" borderId="24" xfId="0" applyNumberFormat="1" applyFont="1" applyFill="1" applyBorder="1" applyAlignment="1">
      <alignment horizontal="right" vertical="center"/>
    </xf>
    <xf numFmtId="167" fontId="4" fillId="9" borderId="18" xfId="0" applyNumberFormat="1" applyFont="1" applyFill="1" applyBorder="1" applyAlignment="1">
      <alignment horizontal="right" vertical="center"/>
    </xf>
    <xf numFmtId="167" fontId="4" fillId="9" borderId="19" xfId="0" applyNumberFormat="1" applyFont="1" applyFill="1" applyBorder="1" applyAlignment="1">
      <alignment horizontal="right" vertical="center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10" fontId="15" fillId="8" borderId="8" xfId="1" applyNumberFormat="1" applyFont="1" applyFill="1" applyBorder="1" applyAlignment="1">
      <alignment horizontal="center" vertical="center"/>
    </xf>
    <xf numFmtId="10" fontId="15" fillId="8" borderId="10" xfId="1" applyNumberFormat="1" applyFont="1" applyFill="1" applyBorder="1" applyAlignment="1">
      <alignment horizontal="center" vertical="center"/>
    </xf>
    <xf numFmtId="44" fontId="15" fillId="8" borderId="8" xfId="0" applyNumberFormat="1" applyFont="1" applyFill="1" applyBorder="1" applyAlignment="1">
      <alignment horizontal="center" vertical="center"/>
    </xf>
    <xf numFmtId="44" fontId="15" fillId="8" borderId="10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30" xfId="0" applyFont="1" applyFill="1" applyBorder="1" applyAlignment="1" applyProtection="1">
      <alignment horizontal="center" vertical="center"/>
      <protection locked="0"/>
    </xf>
  </cellXfs>
  <cellStyles count="4">
    <cellStyle name="Moeda 2" xfId="3"/>
    <cellStyle name="Normal" xfId="0" builtinId="0"/>
    <cellStyle name="Normal 2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workbookViewId="0">
      <selection activeCell="B39" sqref="B39:E39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3" bestFit="1" customWidth="1"/>
    <col min="11" max="11" width="9.5703125" bestFit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0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>
      <c r="A8" s="417" t="s">
        <v>230</v>
      </c>
      <c r="B8" s="417"/>
      <c r="C8" s="417"/>
      <c r="D8" s="417"/>
      <c r="E8" s="417"/>
      <c r="F8" s="417"/>
      <c r="G8" s="417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15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232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396" t="s">
        <v>19</v>
      </c>
      <c r="B19" s="397"/>
      <c r="C19" s="397"/>
      <c r="D19" s="397"/>
      <c r="E19" s="397"/>
      <c r="F19" s="397"/>
      <c r="G19" s="398"/>
    </row>
    <row r="20" spans="1:15">
      <c r="A20" s="8" t="s">
        <v>20</v>
      </c>
      <c r="B20" s="314" t="s">
        <v>21</v>
      </c>
      <c r="C20" s="315"/>
      <c r="D20" s="315"/>
      <c r="E20" s="315"/>
      <c r="F20" s="316"/>
      <c r="G20" s="9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15</v>
      </c>
      <c r="G21" s="11"/>
      <c r="I21" s="12"/>
    </row>
    <row r="22" spans="1:15">
      <c r="A22" s="13" t="s">
        <v>26</v>
      </c>
      <c r="B22" s="383" t="s">
        <v>27</v>
      </c>
      <c r="C22" s="384"/>
      <c r="D22" s="385"/>
      <c r="E22" s="14" t="s">
        <v>28</v>
      </c>
      <c r="F22" s="15">
        <v>0</v>
      </c>
      <c r="G22" s="16">
        <f>1302*F22</f>
        <v>0</v>
      </c>
      <c r="I22" s="12"/>
      <c r="J22" s="12"/>
      <c r="K22" s="12"/>
    </row>
    <row r="23" spans="1:15">
      <c r="A23" s="166" t="s">
        <v>29</v>
      </c>
      <c r="B23" s="386" t="s">
        <v>30</v>
      </c>
      <c r="C23" s="387"/>
      <c r="D23" s="387"/>
      <c r="E23" s="168" t="s">
        <v>31</v>
      </c>
      <c r="F23" s="169">
        <v>0.3</v>
      </c>
      <c r="G23" s="170"/>
      <c r="H23" s="17" t="s">
        <v>32</v>
      </c>
      <c r="I23" s="18" t="s">
        <v>33</v>
      </c>
      <c r="J23" s="12"/>
    </row>
    <row r="24" spans="1:15">
      <c r="A24" s="13" t="s">
        <v>34</v>
      </c>
      <c r="B24" s="388" t="s">
        <v>35</v>
      </c>
      <c r="C24" s="389"/>
      <c r="D24" s="389"/>
      <c r="E24" s="19" t="s">
        <v>36</v>
      </c>
      <c r="F24" s="20"/>
      <c r="G24" s="21"/>
      <c r="H24" s="17" t="s">
        <v>37</v>
      </c>
      <c r="I24" s="18" t="s">
        <v>33</v>
      </c>
      <c r="K24" s="12"/>
      <c r="L24" s="22"/>
      <c r="M24" s="22"/>
    </row>
    <row r="25" spans="1:15">
      <c r="A25" s="166" t="s">
        <v>38</v>
      </c>
      <c r="B25" s="171" t="s">
        <v>39</v>
      </c>
      <c r="C25" s="172" t="s">
        <v>40</v>
      </c>
      <c r="D25" s="173">
        <f>IF(I25="SIM",7*1.142857,0)</f>
        <v>0</v>
      </c>
      <c r="E25" s="174" t="s">
        <v>41</v>
      </c>
      <c r="F25" s="175">
        <f>IF(D25=0,0,(D25-7)*F21)</f>
        <v>0</v>
      </c>
      <c r="G25" s="176"/>
      <c r="H25" t="s">
        <v>42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390" t="s">
        <v>45</v>
      </c>
      <c r="C26" s="391"/>
      <c r="D26" s="391"/>
      <c r="E26" s="391"/>
      <c r="F26" s="392"/>
      <c r="G26" s="26"/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177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G21/220</f>
        <v>0</v>
      </c>
      <c r="G28" s="36"/>
    </row>
    <row r="29" spans="1:15">
      <c r="A29" s="293" t="s">
        <v>52</v>
      </c>
      <c r="B29" s="294"/>
      <c r="C29" s="294"/>
      <c r="D29" s="294"/>
      <c r="E29" s="294"/>
      <c r="F29" s="295"/>
      <c r="G29" s="179">
        <f>SUM(G21:G28)</f>
        <v>0</v>
      </c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396" t="s">
        <v>53</v>
      </c>
      <c r="B31" s="397"/>
      <c r="C31" s="397"/>
      <c r="D31" s="397"/>
      <c r="E31" s="397"/>
      <c r="F31" s="397"/>
      <c r="G31" s="398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/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/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/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8" t="s">
        <v>61</v>
      </c>
      <c r="B38" s="314" t="s">
        <v>62</v>
      </c>
      <c r="C38" s="315"/>
      <c r="D38" s="315"/>
      <c r="E38" s="316"/>
      <c r="F38" s="8" t="s">
        <v>56</v>
      </c>
      <c r="G38" s="9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/>
      <c r="I39" s="49">
        <f t="shared" ref="I39:I46" si="0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/>
      <c r="I40" s="49">
        <f t="shared" si="0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/>
      <c r="I41" s="49">
        <f t="shared" si="0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/>
      <c r="I42" s="49">
        <f t="shared" si="0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/>
      <c r="I43" s="49">
        <f t="shared" si="0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/>
      <c r="I44" s="49">
        <f t="shared" si="0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/>
      <c r="I45" s="49">
        <f t="shared" si="0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/>
      <c r="I46" s="49">
        <f t="shared" si="0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>
        <f>SUM(G39:G46)</f>
        <v>0</v>
      </c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0" t="s">
        <v>73</v>
      </c>
      <c r="B51" s="332" t="s">
        <v>74</v>
      </c>
      <c r="C51" s="333"/>
      <c r="D51" s="333"/>
      <c r="E51" s="334"/>
      <c r="F51" s="280"/>
      <c r="G51" s="281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/>
      <c r="H58" s="17" t="s">
        <v>87</v>
      </c>
      <c r="I58" s="17" t="s">
        <v>33</v>
      </c>
    </row>
    <row r="59" spans="1:40">
      <c r="A59" s="314" t="s">
        <v>88</v>
      </c>
      <c r="B59" s="315"/>
      <c r="C59" s="315"/>
      <c r="D59" s="315"/>
      <c r="E59" s="378"/>
      <c r="F59" s="316"/>
      <c r="G59" s="9">
        <f>SUM(G52:G58)</f>
        <v>0</v>
      </c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32" t="s">
        <v>90</v>
      </c>
      <c r="B63" s="333"/>
      <c r="C63" s="333"/>
      <c r="D63" s="333"/>
      <c r="E63" s="333"/>
      <c r="F63" s="334"/>
      <c r="G63" s="281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10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10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10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10">
      <c r="A68" s="199"/>
      <c r="B68" s="197"/>
      <c r="C68" s="200"/>
      <c r="D68" s="201"/>
      <c r="E68" s="201"/>
      <c r="F68" s="201"/>
      <c r="G68" s="202"/>
    </row>
    <row r="69" spans="1:10">
      <c r="A69" s="362" t="s">
        <v>93</v>
      </c>
      <c r="B69" s="363"/>
      <c r="C69" s="363"/>
      <c r="D69" s="363"/>
      <c r="E69" s="363"/>
      <c r="F69" s="363"/>
      <c r="G69" s="364"/>
    </row>
    <row r="70" spans="1:10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10">
      <c r="A71" s="323" t="s">
        <v>23</v>
      </c>
      <c r="B71" s="299" t="s">
        <v>95</v>
      </c>
      <c r="C71" s="300"/>
      <c r="D71" s="300"/>
      <c r="E71" s="301"/>
      <c r="F71" s="326"/>
      <c r="G71" s="285"/>
      <c r="I71" s="262"/>
      <c r="J71" s="261"/>
    </row>
    <row r="72" spans="1:10">
      <c r="A72" s="324"/>
      <c r="B72" s="299" t="s">
        <v>96</v>
      </c>
      <c r="C72" s="300"/>
      <c r="D72" s="301"/>
      <c r="E72" s="52"/>
      <c r="F72" s="327"/>
      <c r="G72" s="286"/>
      <c r="J72" s="261"/>
    </row>
    <row r="73" spans="1:10">
      <c r="A73" s="166" t="s">
        <v>26</v>
      </c>
      <c r="B73" s="302" t="s">
        <v>97</v>
      </c>
      <c r="C73" s="303"/>
      <c r="D73" s="303"/>
      <c r="E73" s="304"/>
      <c r="F73" s="181"/>
      <c r="G73" s="184"/>
      <c r="J73" s="261"/>
    </row>
    <row r="74" spans="1:10">
      <c r="A74" s="13" t="s">
        <v>29</v>
      </c>
      <c r="B74" s="299" t="s">
        <v>98</v>
      </c>
      <c r="C74" s="300"/>
      <c r="D74" s="300"/>
      <c r="E74" s="301"/>
      <c r="F74" s="41"/>
      <c r="G74" s="50"/>
    </row>
    <row r="75" spans="1:10">
      <c r="A75" s="166" t="s">
        <v>34</v>
      </c>
      <c r="B75" s="302" t="s">
        <v>99</v>
      </c>
      <c r="C75" s="303"/>
      <c r="D75" s="303"/>
      <c r="E75" s="304"/>
      <c r="F75" s="181"/>
      <c r="G75" s="184"/>
    </row>
    <row r="76" spans="1:10">
      <c r="A76" s="13" t="s">
        <v>38</v>
      </c>
      <c r="B76" s="299" t="s">
        <v>100</v>
      </c>
      <c r="C76" s="300"/>
      <c r="D76" s="300"/>
      <c r="E76" s="301"/>
      <c r="F76" s="41"/>
      <c r="G76" s="50"/>
    </row>
    <row r="77" spans="1:10">
      <c r="A77" s="166" t="s">
        <v>44</v>
      </c>
      <c r="B77" s="302" t="s">
        <v>101</v>
      </c>
      <c r="C77" s="303"/>
      <c r="D77" s="303"/>
      <c r="E77" s="304"/>
      <c r="F77" s="181"/>
      <c r="G77" s="184"/>
    </row>
    <row r="78" spans="1:10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10">
      <c r="A79" s="199"/>
      <c r="B79" s="199"/>
      <c r="C79" s="203"/>
      <c r="D79" s="203"/>
      <c r="E79" s="203"/>
      <c r="F79" s="203"/>
      <c r="G79" s="204"/>
    </row>
    <row r="80" spans="1:10">
      <c r="A80" s="362" t="s">
        <v>102</v>
      </c>
      <c r="B80" s="363"/>
      <c r="C80" s="363"/>
      <c r="D80" s="363"/>
      <c r="E80" s="363"/>
      <c r="F80" s="363"/>
      <c r="G80" s="364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>
        <f>G29+G33+G34+G59</f>
        <v>0</v>
      </c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/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/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/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110</v>
      </c>
      <c r="E90" s="69"/>
      <c r="F90" s="350"/>
      <c r="G90" s="352"/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/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/>
    </row>
    <row r="94" spans="1:7">
      <c r="A94" s="329" t="s">
        <v>117</v>
      </c>
      <c r="B94" s="330"/>
      <c r="C94" s="330"/>
      <c r="D94" s="330"/>
      <c r="E94" s="330"/>
      <c r="F94" s="331"/>
      <c r="G94" s="205"/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/>
    </row>
    <row r="110" spans="1:7">
      <c r="A110" s="239"/>
      <c r="B110" s="311" t="s">
        <v>131</v>
      </c>
      <c r="C110" s="312"/>
      <c r="D110" s="312"/>
      <c r="E110" s="312"/>
      <c r="F110" s="313"/>
      <c r="G110" s="240"/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/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/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/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/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 t="shared" ref="G143:G147" si="1"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>
        <f t="shared" si="1"/>
        <v>0</v>
      </c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>
        <f t="shared" si="1"/>
        <v>0</v>
      </c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>
        <f t="shared" si="1"/>
        <v>0</v>
      </c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>
        <f t="shared" si="1"/>
        <v>0</v>
      </c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>
        <f>G130</f>
        <v>0</v>
      </c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>
        <f>TRUNC(SUM(G143:G148),2)</f>
        <v>0</v>
      </c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161</v>
      </c>
      <c r="C150" s="291"/>
      <c r="D150" s="291"/>
      <c r="E150" s="291"/>
      <c r="F150" s="292"/>
      <c r="G150" s="97">
        <f>G149*22</f>
        <v>0</v>
      </c>
    </row>
  </sheetData>
  <mergeCells count="149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A19:G19"/>
    <mergeCell ref="B20:F20"/>
    <mergeCell ref="B21:D21"/>
    <mergeCell ref="L38:O39"/>
    <mergeCell ref="B39:E39"/>
    <mergeCell ref="B40:E40"/>
    <mergeCell ref="L40:O41"/>
    <mergeCell ref="B41:E41"/>
    <mergeCell ref="B22:D22"/>
    <mergeCell ref="B23:D23"/>
    <mergeCell ref="B24:D24"/>
    <mergeCell ref="B26:F26"/>
    <mergeCell ref="B27:F27"/>
    <mergeCell ref="A29:F29"/>
    <mergeCell ref="A31:G31"/>
    <mergeCell ref="B32:E32"/>
    <mergeCell ref="B33:E33"/>
    <mergeCell ref="B42:E42"/>
    <mergeCell ref="B43:E43"/>
    <mergeCell ref="B44:E44"/>
    <mergeCell ref="B46:E46"/>
    <mergeCell ref="A47:E47"/>
    <mergeCell ref="A49:G49"/>
    <mergeCell ref="B52:D52"/>
    <mergeCell ref="B53:D53"/>
    <mergeCell ref="B34:E34"/>
    <mergeCell ref="B35:E35"/>
    <mergeCell ref="A36:E36"/>
    <mergeCell ref="B38:E38"/>
    <mergeCell ref="B51:E51"/>
    <mergeCell ref="B54:F54"/>
    <mergeCell ref="B55:F55"/>
    <mergeCell ref="B56:F56"/>
    <mergeCell ref="B57:F57"/>
    <mergeCell ref="B58:D58"/>
    <mergeCell ref="A59:F59"/>
    <mergeCell ref="A61:G61"/>
    <mergeCell ref="A63:F63"/>
    <mergeCell ref="B64:F64"/>
    <mergeCell ref="B65:F65"/>
    <mergeCell ref="B66:F66"/>
    <mergeCell ref="A67:F67"/>
    <mergeCell ref="A69:G69"/>
    <mergeCell ref="A70:F70"/>
    <mergeCell ref="A71:A72"/>
    <mergeCell ref="B71:E71"/>
    <mergeCell ref="F71:F72"/>
    <mergeCell ref="G71:G72"/>
    <mergeCell ref="B72:D72"/>
    <mergeCell ref="B73:E73"/>
    <mergeCell ref="B74:E74"/>
    <mergeCell ref="B75:E75"/>
    <mergeCell ref="B76:E76"/>
    <mergeCell ref="B77:E77"/>
    <mergeCell ref="A78:E78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90:A91"/>
    <mergeCell ref="B90:C90"/>
    <mergeCell ref="F90:F91"/>
    <mergeCell ref="G90:G91"/>
    <mergeCell ref="B91:D91"/>
    <mergeCell ref="B92:E92"/>
    <mergeCell ref="A94:F94"/>
    <mergeCell ref="B95:F95"/>
    <mergeCell ref="B96:F96"/>
    <mergeCell ref="A98:F98"/>
    <mergeCell ref="B99:F99"/>
    <mergeCell ref="B100:F100"/>
    <mergeCell ref="A101:F101"/>
    <mergeCell ref="A103:G103"/>
    <mergeCell ref="B93:E93"/>
    <mergeCell ref="B116:F116"/>
    <mergeCell ref="B117:F117"/>
    <mergeCell ref="B118:F118"/>
    <mergeCell ref="A119:F119"/>
    <mergeCell ref="A121:G121"/>
    <mergeCell ref="B122:E122"/>
    <mergeCell ref="B123:E123"/>
    <mergeCell ref="B124:E124"/>
    <mergeCell ref="A125:A129"/>
    <mergeCell ref="B125:E125"/>
    <mergeCell ref="F125:F129"/>
    <mergeCell ref="B104:F104"/>
    <mergeCell ref="B105:F105"/>
    <mergeCell ref="B106:F106"/>
    <mergeCell ref="B107:F107"/>
    <mergeCell ref="B108:F108"/>
    <mergeCell ref="B110:F110"/>
    <mergeCell ref="A113:F113"/>
    <mergeCell ref="B114:F114"/>
    <mergeCell ref="B115:F115"/>
    <mergeCell ref="B109:F109"/>
    <mergeCell ref="G125:G129"/>
    <mergeCell ref="B149:F149"/>
    <mergeCell ref="B150:F150"/>
    <mergeCell ref="A130:F130"/>
    <mergeCell ref="A141:G141"/>
    <mergeCell ref="A142:F142"/>
    <mergeCell ref="B143:F143"/>
    <mergeCell ref="B144:F144"/>
    <mergeCell ref="B145:F145"/>
    <mergeCell ref="B146:F146"/>
    <mergeCell ref="B147:F147"/>
    <mergeCell ref="B148:F148"/>
    <mergeCell ref="B126:C127"/>
    <mergeCell ref="B128:D128"/>
    <mergeCell ref="B129:C129"/>
  </mergeCells>
  <dataValidations count="1">
    <dataValidation type="list" allowBlank="1" showInputMessage="1" showErrorMessage="1" sqref="I23 I24 I25 I58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30"/>
  <sheetViews>
    <sheetView showGridLines="0" workbookViewId="0">
      <selection activeCell="G3" sqref="G3:G5"/>
    </sheetView>
  </sheetViews>
  <sheetFormatPr defaultRowHeight="15"/>
  <cols>
    <col min="1" max="1" width="3.85546875" customWidth="1"/>
    <col min="2" max="2" width="5.42578125" style="1" customWidth="1"/>
    <col min="3" max="4" width="20.7109375" style="1" customWidth="1"/>
    <col min="5" max="7" width="10.7109375" style="1" customWidth="1"/>
    <col min="8" max="8" width="12.28515625" style="1" bestFit="1" customWidth="1"/>
    <col min="9" max="9" width="10.7109375" style="1" customWidth="1"/>
    <col min="10" max="10" width="10.7109375" style="98" customWidth="1"/>
  </cols>
  <sheetData>
    <row r="1" spans="2:11">
      <c r="B1" s="99"/>
      <c r="C1" s="99"/>
      <c r="D1" s="99"/>
      <c r="E1" s="99"/>
      <c r="F1" s="99"/>
      <c r="G1" s="99"/>
      <c r="H1" s="99"/>
      <c r="I1" s="99"/>
    </row>
    <row r="2" spans="2:11" ht="25.5" customHeight="1">
      <c r="B2" s="216" t="s">
        <v>174</v>
      </c>
      <c r="C2" s="444" t="s">
        <v>175</v>
      </c>
      <c r="D2" s="445"/>
      <c r="E2" s="230" t="s">
        <v>176</v>
      </c>
      <c r="F2" s="216" t="s">
        <v>177</v>
      </c>
      <c r="G2" s="216" t="s">
        <v>178</v>
      </c>
      <c r="H2" s="216" t="s">
        <v>179</v>
      </c>
      <c r="I2" s="217" t="s">
        <v>180</v>
      </c>
      <c r="J2" s="217" t="s">
        <v>181</v>
      </c>
    </row>
    <row r="3" spans="2:11">
      <c r="B3" s="100">
        <v>1</v>
      </c>
      <c r="C3" s="429" t="s">
        <v>202</v>
      </c>
      <c r="D3" s="430"/>
      <c r="E3" s="229" t="s">
        <v>183</v>
      </c>
      <c r="F3" s="101">
        <v>14</v>
      </c>
      <c r="G3" s="102"/>
      <c r="H3" s="102">
        <f t="shared" ref="H3:H4" si="0">G3*F3</f>
        <v>0</v>
      </c>
      <c r="I3" s="138">
        <v>60</v>
      </c>
      <c r="J3" s="102">
        <f>(H3/I3)/56</f>
        <v>0</v>
      </c>
      <c r="K3" s="98"/>
    </row>
    <row r="4" spans="2:11">
      <c r="B4" s="221">
        <v>2</v>
      </c>
      <c r="C4" s="433" t="s">
        <v>203</v>
      </c>
      <c r="D4" s="434"/>
      <c r="E4" s="231" t="s">
        <v>183</v>
      </c>
      <c r="F4" s="219">
        <v>1</v>
      </c>
      <c r="G4" s="103"/>
      <c r="H4" s="103">
        <f t="shared" si="0"/>
        <v>0</v>
      </c>
      <c r="I4" s="139">
        <v>24</v>
      </c>
      <c r="J4" s="103">
        <f>H4/I4</f>
        <v>0</v>
      </c>
      <c r="K4" s="98"/>
    </row>
    <row r="5" spans="2:11">
      <c r="B5" s="100">
        <v>3</v>
      </c>
      <c r="C5" s="429" t="s">
        <v>204</v>
      </c>
      <c r="D5" s="430"/>
      <c r="E5" s="229" t="s">
        <v>183</v>
      </c>
      <c r="F5" s="101">
        <v>3</v>
      </c>
      <c r="G5" s="102"/>
      <c r="H5" s="102">
        <f>F5*G5</f>
        <v>0</v>
      </c>
      <c r="I5" s="138">
        <v>36</v>
      </c>
      <c r="J5" s="102">
        <f>(H5/I5)/12</f>
        <v>0</v>
      </c>
      <c r="K5" s="98"/>
    </row>
    <row r="6" spans="2:11">
      <c r="B6" s="441" t="s">
        <v>190</v>
      </c>
      <c r="C6" s="442"/>
      <c r="D6" s="442"/>
      <c r="E6" s="442"/>
      <c r="F6" s="442"/>
      <c r="G6" s="442"/>
      <c r="H6" s="442"/>
      <c r="I6" s="443"/>
      <c r="J6" s="106">
        <f>SUM(J3:J4)</f>
        <v>0</v>
      </c>
    </row>
    <row r="7" spans="2:11">
      <c r="B7" s="115"/>
      <c r="C7" s="107"/>
      <c r="D7" s="107"/>
      <c r="E7" s="107"/>
      <c r="F7" s="107"/>
      <c r="G7" s="107"/>
      <c r="H7" s="107"/>
      <c r="I7" s="110"/>
    </row>
    <row r="8" spans="2:11">
      <c r="B8" s="99"/>
      <c r="C8" s="116"/>
      <c r="D8" s="116"/>
      <c r="E8" s="116"/>
      <c r="F8" s="113"/>
      <c r="G8" s="116" t="s">
        <v>136</v>
      </c>
      <c r="H8" s="117"/>
      <c r="I8" s="118"/>
    </row>
    <row r="9" spans="2:11">
      <c r="B9" s="107"/>
      <c r="C9" s="107"/>
      <c r="D9" s="107"/>
      <c r="E9" s="107"/>
      <c r="F9" s="107"/>
      <c r="G9" s="107"/>
      <c r="H9" s="107"/>
      <c r="I9" s="108"/>
      <c r="K9" s="12"/>
    </row>
    <row r="10" spans="2:11">
      <c r="B10" s="109"/>
      <c r="I10" s="119"/>
    </row>
    <row r="11" spans="2:11">
      <c r="B11" s="109"/>
      <c r="C11" s="99"/>
      <c r="D11" s="99"/>
      <c r="E11" s="99"/>
      <c r="F11" s="99"/>
      <c r="G11" s="99"/>
      <c r="H11" s="99"/>
      <c r="I11" s="99"/>
    </row>
    <row r="12" spans="2:11">
      <c r="B12" s="109"/>
      <c r="C12" s="107"/>
      <c r="D12" s="107"/>
      <c r="E12" s="107"/>
      <c r="F12" s="107"/>
      <c r="G12" s="107"/>
      <c r="H12" s="107"/>
      <c r="I12" s="108"/>
    </row>
    <row r="13" spans="2:11">
      <c r="B13" s="109"/>
      <c r="C13" s="109"/>
      <c r="D13" s="109"/>
      <c r="E13" s="109"/>
      <c r="F13" s="109"/>
      <c r="G13" s="109"/>
      <c r="H13" s="120"/>
      <c r="I13" s="110"/>
    </row>
    <row r="14" spans="2:11">
      <c r="B14" s="109"/>
      <c r="C14" s="109"/>
      <c r="D14" s="109"/>
      <c r="E14" s="109"/>
      <c r="F14" s="109"/>
      <c r="G14" s="109"/>
      <c r="H14" s="120"/>
      <c r="I14" s="110"/>
    </row>
    <row r="15" spans="2:11">
      <c r="B15" s="109"/>
    </row>
    <row r="16" spans="2:11">
      <c r="B16" s="109"/>
    </row>
    <row r="17" spans="2:9">
      <c r="B17" s="109"/>
    </row>
    <row r="18" spans="2:9">
      <c r="B18" s="107"/>
      <c r="C18" s="107"/>
      <c r="D18" s="107"/>
      <c r="E18" s="107"/>
      <c r="F18" s="107"/>
      <c r="G18" s="107"/>
      <c r="H18" s="107"/>
      <c r="I18" s="108"/>
    </row>
    <row r="19" spans="2:9">
      <c r="C19" s="109"/>
      <c r="D19" s="109"/>
      <c r="E19" s="109"/>
      <c r="F19" s="109"/>
      <c r="G19" s="109"/>
      <c r="H19" s="120"/>
      <c r="I19" s="110"/>
    </row>
    <row r="20" spans="2:9">
      <c r="B20" s="99"/>
      <c r="C20" s="109"/>
      <c r="D20" s="109"/>
      <c r="E20" s="109"/>
      <c r="F20" s="109"/>
      <c r="G20" s="109"/>
      <c r="H20" s="120"/>
      <c r="I20" s="110"/>
    </row>
    <row r="21" spans="2:9">
      <c r="B21" s="107"/>
      <c r="C21" s="109"/>
      <c r="D21" s="109"/>
      <c r="E21" s="109"/>
      <c r="F21" s="109"/>
      <c r="G21" s="109"/>
      <c r="H21" s="120"/>
      <c r="I21" s="110"/>
    </row>
    <row r="22" spans="2:9">
      <c r="B22" s="109"/>
      <c r="C22" s="109"/>
      <c r="D22" s="109"/>
      <c r="E22" s="109"/>
      <c r="F22" s="109"/>
      <c r="G22" s="109"/>
      <c r="H22" s="120"/>
      <c r="I22" s="110"/>
    </row>
    <row r="23" spans="2:9">
      <c r="B23" s="109"/>
      <c r="C23" s="121"/>
      <c r="D23" s="121"/>
      <c r="E23" s="121"/>
      <c r="F23" s="121"/>
      <c r="G23" s="121"/>
      <c r="H23" s="120"/>
      <c r="I23" s="110"/>
    </row>
    <row r="24" spans="2:9">
      <c r="C24" s="109"/>
      <c r="D24" s="109"/>
      <c r="E24" s="109"/>
      <c r="F24" s="109"/>
      <c r="G24" s="109"/>
      <c r="H24" s="120"/>
      <c r="I24" s="110"/>
    </row>
    <row r="25" spans="2:9">
      <c r="C25" s="121"/>
      <c r="D25" s="122"/>
      <c r="E25" s="122"/>
      <c r="F25" s="121"/>
      <c r="G25" s="123"/>
      <c r="H25" s="120"/>
      <c r="I25" s="110"/>
    </row>
    <row r="26" spans="2:9">
      <c r="C26" s="109"/>
      <c r="D26" s="109"/>
      <c r="E26" s="109"/>
      <c r="F26" s="109"/>
      <c r="G26" s="109"/>
      <c r="H26" s="120"/>
      <c r="I26" s="110"/>
    </row>
    <row r="27" spans="2:9">
      <c r="B27" s="107"/>
      <c r="C27" s="107"/>
      <c r="D27" s="107"/>
      <c r="E27" s="107"/>
      <c r="F27" s="107"/>
      <c r="G27" s="107"/>
      <c r="H27" s="124"/>
      <c r="I27" s="108"/>
    </row>
    <row r="28" spans="2:9">
      <c r="B28" s="109"/>
      <c r="C28" s="109"/>
      <c r="D28" s="109"/>
      <c r="E28" s="109"/>
      <c r="F28" s="109"/>
      <c r="G28" s="109"/>
      <c r="H28" s="109"/>
      <c r="I28" s="110"/>
    </row>
    <row r="29" spans="2:9">
      <c r="B29" s="109"/>
      <c r="C29" s="107"/>
      <c r="D29" s="107"/>
      <c r="E29" s="107"/>
      <c r="F29" s="107"/>
      <c r="G29" s="107"/>
      <c r="H29" s="107"/>
      <c r="I29" s="108"/>
    </row>
    <row r="30" spans="2:9">
      <c r="B30" s="109"/>
      <c r="C30" s="109"/>
      <c r="D30" s="109"/>
      <c r="E30" s="109"/>
      <c r="F30" s="109"/>
      <c r="G30" s="109"/>
      <c r="H30" s="109"/>
      <c r="I30" s="125"/>
    </row>
    <row r="31" spans="2:9">
      <c r="B31" s="109"/>
      <c r="C31" s="109"/>
      <c r="D31" s="109"/>
      <c r="E31" s="109"/>
      <c r="F31" s="109"/>
      <c r="G31" s="109"/>
      <c r="H31" s="109"/>
      <c r="I31" s="110"/>
    </row>
    <row r="32" spans="2:9">
      <c r="B32" s="109"/>
      <c r="C32" s="109"/>
      <c r="D32" s="109"/>
      <c r="E32" s="109"/>
      <c r="F32" s="109"/>
      <c r="G32" s="109"/>
      <c r="H32" s="109"/>
      <c r="I32" s="110"/>
    </row>
    <row r="33" spans="2:9">
      <c r="B33" s="109"/>
      <c r="C33" s="109"/>
      <c r="D33" s="109"/>
      <c r="E33" s="109"/>
      <c r="F33" s="109"/>
      <c r="G33" s="109"/>
      <c r="H33" s="109"/>
      <c r="I33" s="110"/>
    </row>
    <row r="34" spans="2:9">
      <c r="B34" s="109"/>
      <c r="C34" s="109"/>
      <c r="D34" s="109"/>
      <c r="E34" s="109"/>
      <c r="F34" s="109"/>
      <c r="G34" s="109"/>
      <c r="H34" s="109"/>
      <c r="I34" s="110"/>
    </row>
    <row r="35" spans="2:9">
      <c r="B35" s="109"/>
      <c r="C35" s="107"/>
      <c r="D35" s="107"/>
      <c r="E35" s="107"/>
      <c r="F35" s="107"/>
      <c r="G35" s="107"/>
      <c r="H35" s="107"/>
      <c r="I35" s="108"/>
    </row>
    <row r="36" spans="2:9">
      <c r="B36" s="107"/>
      <c r="C36" s="126"/>
      <c r="D36" s="127"/>
      <c r="E36" s="127"/>
      <c r="F36" s="128"/>
      <c r="G36" s="128"/>
      <c r="H36" s="128"/>
      <c r="I36" s="129"/>
    </row>
    <row r="37" spans="2:9">
      <c r="B37" s="109"/>
      <c r="C37" s="107"/>
      <c r="D37" s="107"/>
      <c r="E37" s="107"/>
      <c r="F37" s="107"/>
      <c r="G37" s="107"/>
      <c r="H37" s="107"/>
      <c r="I37" s="108"/>
    </row>
    <row r="38" spans="2:9">
      <c r="B38" s="107"/>
      <c r="C38" s="126"/>
      <c r="D38" s="126"/>
      <c r="E38" s="126"/>
      <c r="F38" s="126"/>
      <c r="G38" s="126"/>
      <c r="H38" s="126"/>
      <c r="I38" s="129"/>
    </row>
    <row r="39" spans="2:9">
      <c r="B39" s="109"/>
      <c r="C39" s="126"/>
      <c r="D39" s="126"/>
      <c r="E39" s="126"/>
      <c r="F39" s="126"/>
      <c r="G39" s="126"/>
      <c r="H39" s="126"/>
      <c r="I39" s="129"/>
    </row>
    <row r="40" spans="2:9">
      <c r="B40" s="109"/>
      <c r="C40" s="126"/>
      <c r="D40" s="126"/>
      <c r="E40" s="126"/>
      <c r="F40" s="126"/>
      <c r="G40" s="126"/>
      <c r="H40" s="126"/>
      <c r="I40" s="129"/>
    </row>
    <row r="41" spans="2:9">
      <c r="B41" s="109"/>
      <c r="C41" s="107"/>
      <c r="D41" s="107"/>
      <c r="E41" s="107"/>
      <c r="F41" s="107"/>
      <c r="G41" s="107"/>
      <c r="H41" s="107"/>
      <c r="I41" s="108"/>
    </row>
    <row r="42" spans="2:9">
      <c r="B42" s="109"/>
      <c r="C42" s="126"/>
      <c r="D42" s="127"/>
      <c r="E42" s="127"/>
      <c r="F42" s="128"/>
      <c r="G42" s="128"/>
      <c r="H42" s="128"/>
      <c r="I42" s="129"/>
    </row>
    <row r="43" spans="2:9">
      <c r="B43" s="109"/>
      <c r="C43" s="99"/>
      <c r="D43" s="99"/>
      <c r="E43" s="99"/>
      <c r="F43" s="99"/>
      <c r="G43" s="99"/>
      <c r="H43" s="99"/>
      <c r="I43" s="99"/>
    </row>
    <row r="44" spans="2:9">
      <c r="B44" s="107"/>
      <c r="C44" s="107"/>
      <c r="D44" s="107"/>
      <c r="E44" s="107"/>
      <c r="F44" s="107"/>
      <c r="G44" s="107"/>
      <c r="H44" s="107"/>
      <c r="I44" s="108"/>
    </row>
    <row r="45" spans="2:9">
      <c r="C45" s="109"/>
      <c r="D45" s="109"/>
      <c r="E45" s="109"/>
      <c r="F45" s="109"/>
      <c r="G45" s="109"/>
      <c r="H45" s="120"/>
      <c r="I45" s="110"/>
    </row>
    <row r="46" spans="2:9">
      <c r="B46" s="107"/>
      <c r="C46" s="109"/>
      <c r="D46" s="109"/>
      <c r="E46" s="109"/>
      <c r="F46" s="109"/>
      <c r="G46" s="123"/>
      <c r="H46" s="120"/>
      <c r="I46" s="110"/>
    </row>
    <row r="47" spans="2:9">
      <c r="C47" s="109"/>
      <c r="D47" s="109"/>
      <c r="E47" s="109"/>
      <c r="F47" s="109"/>
      <c r="G47" s="109"/>
      <c r="H47" s="120"/>
      <c r="I47" s="110"/>
    </row>
    <row r="48" spans="2:9">
      <c r="C48" s="109"/>
      <c r="D48" s="109"/>
      <c r="E48" s="109"/>
      <c r="F48" s="109"/>
      <c r="G48" s="109"/>
      <c r="H48" s="120"/>
      <c r="I48" s="110"/>
    </row>
    <row r="49" spans="2:9">
      <c r="C49" s="109"/>
      <c r="D49" s="109"/>
      <c r="E49" s="109"/>
      <c r="F49" s="109"/>
      <c r="G49" s="109"/>
      <c r="H49" s="120"/>
      <c r="I49" s="110"/>
    </row>
    <row r="50" spans="2:9">
      <c r="B50" s="107"/>
      <c r="C50" s="109"/>
      <c r="D50" s="109"/>
      <c r="E50" s="109"/>
      <c r="F50" s="109"/>
      <c r="G50" s="109"/>
      <c r="H50" s="120"/>
      <c r="I50" s="110"/>
    </row>
    <row r="51" spans="2:9">
      <c r="C51" s="109"/>
      <c r="D51" s="109"/>
      <c r="E51" s="109"/>
      <c r="F51" s="109"/>
      <c r="G51" s="109"/>
      <c r="H51" s="120"/>
      <c r="I51" s="110"/>
    </row>
    <row r="52" spans="2:9">
      <c r="B52" s="99"/>
      <c r="C52" s="107"/>
      <c r="D52" s="107"/>
      <c r="E52" s="107"/>
      <c r="F52" s="107"/>
      <c r="G52" s="107"/>
      <c r="H52" s="124"/>
      <c r="I52" s="108"/>
    </row>
    <row r="53" spans="2:9">
      <c r="B53" s="107"/>
      <c r="I53" s="119"/>
    </row>
    <row r="54" spans="2:9">
      <c r="B54" s="109"/>
      <c r="C54" s="99"/>
      <c r="D54" s="99"/>
      <c r="E54" s="99"/>
      <c r="F54" s="99"/>
      <c r="G54" s="99"/>
      <c r="H54" s="99"/>
      <c r="I54" s="99"/>
    </row>
    <row r="55" spans="2:9">
      <c r="B55" s="109"/>
      <c r="C55" s="107"/>
      <c r="D55" s="107"/>
      <c r="E55" s="107"/>
      <c r="F55" s="107"/>
      <c r="G55" s="107"/>
      <c r="H55" s="107"/>
      <c r="I55" s="108"/>
    </row>
    <row r="56" spans="2:9">
      <c r="B56" s="109"/>
      <c r="C56" s="121"/>
      <c r="D56" s="121"/>
      <c r="E56" s="121"/>
      <c r="F56" s="121"/>
      <c r="G56" s="121"/>
      <c r="H56" s="121"/>
      <c r="I56" s="110"/>
    </row>
    <row r="57" spans="2:9">
      <c r="B57" s="109"/>
      <c r="C57" s="109"/>
      <c r="D57" s="109"/>
      <c r="E57" s="109"/>
      <c r="F57" s="109"/>
      <c r="G57" s="109"/>
      <c r="H57" s="120"/>
      <c r="I57" s="110"/>
    </row>
    <row r="58" spans="2:9">
      <c r="B58" s="109"/>
      <c r="C58" s="109"/>
      <c r="D58" s="109"/>
      <c r="E58" s="109"/>
      <c r="F58" s="109"/>
      <c r="G58" s="109"/>
      <c r="H58" s="120"/>
      <c r="I58" s="110"/>
    </row>
    <row r="59" spans="2:9">
      <c r="B59" s="109"/>
      <c r="C59" s="109"/>
      <c r="D59" s="109"/>
      <c r="E59" s="109"/>
      <c r="F59" s="109"/>
      <c r="G59" s="130"/>
      <c r="H59" s="120"/>
      <c r="I59" s="110"/>
    </row>
    <row r="60" spans="2:9" ht="14.25" customHeight="1">
      <c r="B60" s="109"/>
      <c r="C60" s="121"/>
      <c r="D60" s="121"/>
      <c r="E60" s="121"/>
      <c r="F60" s="121"/>
      <c r="G60" s="130"/>
      <c r="H60" s="120"/>
      <c r="I60" s="110"/>
    </row>
    <row r="61" spans="2:9" ht="14.25" customHeight="1">
      <c r="B61" s="107"/>
      <c r="C61" s="109"/>
      <c r="D61" s="109"/>
      <c r="E61" s="109"/>
      <c r="F61" s="109"/>
      <c r="G61" s="131"/>
      <c r="H61" s="120"/>
      <c r="I61" s="110"/>
    </row>
    <row r="62" spans="2:9" ht="14.25" customHeight="1">
      <c r="C62" s="121"/>
      <c r="D62" s="121"/>
      <c r="E62" s="121"/>
      <c r="F62" s="121"/>
      <c r="G62" s="130"/>
      <c r="H62" s="120"/>
      <c r="I62" s="110"/>
    </row>
    <row r="63" spans="2:9">
      <c r="B63" s="99"/>
      <c r="C63" s="109"/>
      <c r="D63" s="109"/>
      <c r="E63" s="109"/>
      <c r="F63" s="109"/>
      <c r="G63" s="123"/>
      <c r="H63" s="120"/>
      <c r="I63" s="110"/>
    </row>
    <row r="64" spans="2:9">
      <c r="B64" s="107"/>
      <c r="C64" s="121"/>
      <c r="D64" s="121"/>
      <c r="E64" s="121"/>
      <c r="F64" s="121"/>
      <c r="G64" s="123"/>
      <c r="H64" s="120"/>
      <c r="I64" s="110"/>
    </row>
    <row r="65" spans="2:9">
      <c r="B65" s="121"/>
      <c r="C65" s="109"/>
      <c r="D65" s="109"/>
      <c r="E65" s="109"/>
      <c r="F65" s="109"/>
      <c r="G65" s="123"/>
      <c r="H65" s="120"/>
      <c r="I65" s="110"/>
    </row>
    <row r="66" spans="2:9">
      <c r="B66" s="109"/>
      <c r="C66" s="109"/>
      <c r="D66" s="109"/>
      <c r="E66" s="109"/>
      <c r="F66" s="109"/>
      <c r="G66" s="109"/>
      <c r="H66" s="120"/>
      <c r="I66" s="110"/>
    </row>
    <row r="67" spans="2:9">
      <c r="B67" s="109"/>
      <c r="C67" s="114"/>
      <c r="D67" s="114"/>
      <c r="E67" s="114"/>
      <c r="F67" s="114"/>
      <c r="G67" s="114"/>
      <c r="H67" s="114"/>
      <c r="I67" s="108"/>
    </row>
    <row r="68" spans="2:9">
      <c r="B68" s="109"/>
      <c r="C68" s="107"/>
      <c r="D68" s="107"/>
      <c r="E68" s="107"/>
      <c r="F68" s="107"/>
      <c r="G68" s="107"/>
      <c r="H68" s="107"/>
      <c r="I68" s="108"/>
    </row>
    <row r="69" spans="2:9">
      <c r="B69" s="109"/>
      <c r="I69" s="108"/>
    </row>
    <row r="70" spans="2:9">
      <c r="B70" s="109"/>
      <c r="I70" s="108"/>
    </row>
    <row r="71" spans="2:9">
      <c r="B71" s="109"/>
      <c r="C71" s="99"/>
      <c r="D71" s="99"/>
      <c r="E71" s="99"/>
      <c r="F71" s="99"/>
      <c r="G71" s="99"/>
      <c r="H71" s="99"/>
      <c r="I71" s="108"/>
    </row>
    <row r="72" spans="2:9">
      <c r="B72" s="109"/>
      <c r="C72" s="109"/>
      <c r="D72" s="109"/>
      <c r="E72" s="109"/>
      <c r="F72" s="109"/>
      <c r="G72" s="109"/>
      <c r="H72" s="109"/>
      <c r="I72" s="110"/>
    </row>
    <row r="73" spans="2:9">
      <c r="B73" s="109"/>
      <c r="C73" s="109"/>
      <c r="D73" s="109"/>
      <c r="E73" s="109"/>
      <c r="F73" s="109"/>
      <c r="G73" s="109"/>
      <c r="H73" s="109"/>
      <c r="I73" s="110"/>
    </row>
    <row r="74" spans="2:9">
      <c r="B74" s="109"/>
      <c r="C74" s="107"/>
      <c r="D74" s="107"/>
      <c r="E74" s="107"/>
      <c r="F74" s="107"/>
      <c r="G74" s="107"/>
      <c r="H74" s="107"/>
      <c r="I74" s="108"/>
    </row>
    <row r="75" spans="2:9">
      <c r="B75" s="109"/>
      <c r="C75" s="107"/>
      <c r="D75" s="107"/>
      <c r="E75" s="107"/>
      <c r="F75" s="107"/>
      <c r="G75" s="107"/>
      <c r="H75" s="124"/>
      <c r="I75" s="108"/>
    </row>
    <row r="76" spans="2:9">
      <c r="B76" s="114"/>
      <c r="C76" s="99"/>
      <c r="D76" s="99"/>
      <c r="E76" s="99"/>
      <c r="F76" s="99"/>
      <c r="G76" s="99"/>
      <c r="H76" s="99"/>
      <c r="I76" s="99"/>
    </row>
    <row r="77" spans="2:9">
      <c r="B77" s="107"/>
      <c r="C77" s="107"/>
      <c r="D77" s="107"/>
      <c r="E77" s="107"/>
      <c r="F77" s="107"/>
      <c r="G77" s="107"/>
      <c r="H77" s="107"/>
      <c r="I77" s="108"/>
    </row>
    <row r="78" spans="2:9">
      <c r="B78" s="109"/>
      <c r="C78" s="109"/>
      <c r="D78" s="109"/>
      <c r="E78" s="109"/>
      <c r="F78" s="109"/>
      <c r="G78" s="109"/>
      <c r="H78" s="109"/>
      <c r="I78" s="110"/>
    </row>
    <row r="79" spans="2:9">
      <c r="B79" s="109"/>
      <c r="C79" s="109"/>
      <c r="D79" s="109"/>
      <c r="E79" s="109"/>
      <c r="F79" s="109"/>
      <c r="G79" s="109"/>
      <c r="H79" s="109"/>
      <c r="I79" s="110"/>
    </row>
    <row r="80" spans="2:9">
      <c r="B80" s="99"/>
      <c r="C80" s="109"/>
      <c r="D80" s="109"/>
      <c r="E80" s="109"/>
      <c r="F80" s="109"/>
      <c r="G80" s="109"/>
      <c r="H80" s="109"/>
      <c r="I80" s="110"/>
    </row>
    <row r="81" spans="2:9">
      <c r="B81" s="109"/>
      <c r="C81" s="109"/>
      <c r="D81" s="109"/>
      <c r="E81" s="109"/>
      <c r="F81" s="109"/>
      <c r="G81" s="109"/>
      <c r="H81" s="109"/>
      <c r="I81" s="110"/>
    </row>
    <row r="82" spans="2:9">
      <c r="B82" s="109"/>
      <c r="C82" s="107"/>
      <c r="D82" s="107"/>
      <c r="E82" s="107"/>
      <c r="F82" s="107"/>
      <c r="G82" s="107"/>
      <c r="H82" s="107"/>
      <c r="I82" s="108"/>
    </row>
    <row r="83" spans="2:9">
      <c r="B83" s="107"/>
      <c r="I83" s="119"/>
    </row>
    <row r="84" spans="2:9">
      <c r="B84" s="109"/>
      <c r="C84" s="107"/>
      <c r="D84" s="107"/>
      <c r="E84" s="107"/>
      <c r="F84" s="107"/>
      <c r="G84" s="107"/>
      <c r="H84" s="107"/>
      <c r="I84" s="108"/>
    </row>
    <row r="85" spans="2:9">
      <c r="B85" s="99"/>
      <c r="C85" s="109"/>
      <c r="D85" s="109"/>
      <c r="E85" s="109"/>
      <c r="F85" s="109"/>
      <c r="G85" s="109"/>
      <c r="H85" s="109"/>
      <c r="I85" s="110"/>
    </row>
    <row r="86" spans="2:9">
      <c r="B86" s="107"/>
      <c r="C86" s="109"/>
      <c r="D86" s="109"/>
      <c r="E86" s="109"/>
      <c r="F86" s="109"/>
      <c r="G86" s="109"/>
      <c r="H86" s="109"/>
      <c r="I86" s="110"/>
    </row>
    <row r="87" spans="2:9">
      <c r="B87" s="109"/>
      <c r="C87" s="109"/>
      <c r="D87" s="109"/>
      <c r="E87" s="109"/>
      <c r="F87" s="109"/>
      <c r="G87" s="109"/>
      <c r="H87" s="109"/>
      <c r="I87" s="110"/>
    </row>
    <row r="88" spans="2:9">
      <c r="B88" s="109"/>
      <c r="C88" s="109"/>
      <c r="D88" s="109"/>
      <c r="E88" s="109"/>
      <c r="F88" s="109"/>
      <c r="G88" s="109"/>
      <c r="H88" s="109"/>
      <c r="I88" s="110"/>
    </row>
    <row r="89" spans="2:9">
      <c r="B89" s="109"/>
      <c r="C89" s="109"/>
      <c r="D89" s="109"/>
      <c r="E89" s="109"/>
      <c r="F89" s="109"/>
      <c r="G89" s="109"/>
      <c r="H89" s="109"/>
      <c r="I89" s="110"/>
    </row>
    <row r="90" spans="2:9">
      <c r="B90" s="109"/>
      <c r="C90" s="132"/>
      <c r="D90" s="132"/>
      <c r="E90" s="132"/>
      <c r="F90" s="132"/>
      <c r="G90" s="132"/>
      <c r="H90" s="132"/>
      <c r="I90" s="108"/>
    </row>
    <row r="91" spans="2:9">
      <c r="B91" s="109"/>
      <c r="C91" s="130"/>
      <c r="D91" s="123"/>
      <c r="E91" s="123"/>
      <c r="F91" s="133"/>
      <c r="G91" s="133"/>
      <c r="H91" s="133"/>
      <c r="I91" s="118"/>
    </row>
    <row r="92" spans="2:9">
      <c r="C92" s="99"/>
      <c r="D92" s="99"/>
      <c r="E92" s="99"/>
      <c r="F92" s="99"/>
      <c r="G92" s="99"/>
      <c r="H92" s="99"/>
      <c r="I92" s="99"/>
    </row>
    <row r="93" spans="2:9">
      <c r="B93" s="107"/>
      <c r="C93" s="107"/>
      <c r="D93" s="107"/>
      <c r="E93" s="107"/>
      <c r="F93" s="107"/>
      <c r="G93" s="107"/>
      <c r="H93" s="107"/>
      <c r="I93" s="108"/>
    </row>
    <row r="94" spans="2:9">
      <c r="B94" s="109"/>
      <c r="C94" s="109"/>
      <c r="D94" s="109"/>
      <c r="E94" s="109"/>
      <c r="F94" s="109"/>
      <c r="G94" s="109"/>
      <c r="H94" s="123"/>
      <c r="I94" s="110"/>
    </row>
    <row r="95" spans="2:9">
      <c r="B95" s="109"/>
      <c r="C95" s="109"/>
      <c r="D95" s="109"/>
      <c r="E95" s="109"/>
      <c r="F95" s="109"/>
      <c r="G95" s="109"/>
      <c r="H95" s="123"/>
      <c r="I95" s="110"/>
    </row>
    <row r="96" spans="2:9">
      <c r="B96" s="109"/>
      <c r="C96" s="109"/>
      <c r="D96" s="109"/>
      <c r="E96" s="109"/>
      <c r="F96" s="109"/>
      <c r="G96" s="109"/>
      <c r="H96" s="120"/>
      <c r="I96" s="110"/>
    </row>
    <row r="97" spans="2:9">
      <c r="B97" s="109"/>
      <c r="C97" s="109"/>
      <c r="D97" s="109"/>
      <c r="E97" s="109"/>
      <c r="F97" s="134"/>
      <c r="G97" s="123"/>
      <c r="H97" s="120"/>
      <c r="I97" s="110"/>
    </row>
    <row r="98" spans="2:9">
      <c r="B98" s="109"/>
      <c r="C98" s="109"/>
      <c r="D98" s="109"/>
      <c r="E98" s="109"/>
      <c r="F98" s="134"/>
      <c r="G98" s="123"/>
      <c r="H98" s="120"/>
      <c r="I98" s="110"/>
    </row>
    <row r="99" spans="2:9">
      <c r="B99" s="132"/>
      <c r="C99" s="109"/>
      <c r="D99" s="109"/>
      <c r="E99" s="109"/>
      <c r="F99" s="109"/>
      <c r="G99" s="130"/>
      <c r="H99" s="120"/>
      <c r="I99" s="110"/>
    </row>
    <row r="100" spans="2:9">
      <c r="C100" s="109"/>
      <c r="D100" s="109"/>
      <c r="E100" s="109"/>
      <c r="F100" s="134"/>
      <c r="G100" s="123"/>
      <c r="H100" s="120"/>
      <c r="I100" s="110"/>
    </row>
    <row r="101" spans="2:9">
      <c r="B101" s="99"/>
      <c r="C101" s="107"/>
      <c r="D101" s="107"/>
      <c r="E101" s="107"/>
      <c r="F101" s="107"/>
      <c r="G101" s="107"/>
      <c r="H101" s="107"/>
      <c r="I101" s="108"/>
    </row>
    <row r="102" spans="2:9">
      <c r="B102" s="107"/>
      <c r="C102" s="121"/>
      <c r="D102" s="121"/>
      <c r="E102" s="121"/>
      <c r="F102" s="121"/>
      <c r="G102" s="121"/>
      <c r="H102" s="121"/>
      <c r="I102" s="135"/>
    </row>
    <row r="103" spans="2:9">
      <c r="B103" s="109"/>
      <c r="C103" s="78"/>
      <c r="D103" s="78"/>
      <c r="E103" s="78"/>
      <c r="F103" s="78"/>
      <c r="H103" s="136"/>
      <c r="I103" s="137"/>
    </row>
    <row r="104" spans="2:9">
      <c r="B104" s="109"/>
      <c r="C104" s="78"/>
      <c r="D104" s="78"/>
      <c r="E104" s="78"/>
      <c r="F104" s="78"/>
      <c r="H104" s="78"/>
      <c r="I104" s="137"/>
    </row>
    <row r="105" spans="2:9">
      <c r="B105" s="109"/>
      <c r="C105" s="78"/>
      <c r="D105" s="78"/>
      <c r="E105" s="78"/>
      <c r="F105" s="78"/>
      <c r="H105" s="136"/>
      <c r="I105" s="137"/>
    </row>
    <row r="106" spans="2:9">
      <c r="B106" s="109"/>
      <c r="C106" s="78"/>
      <c r="D106" s="78"/>
      <c r="E106" s="78"/>
      <c r="F106" s="78"/>
      <c r="H106" s="136"/>
      <c r="I106" s="137"/>
    </row>
    <row r="107" spans="2:9">
      <c r="B107" s="109"/>
      <c r="C107" s="78"/>
      <c r="D107" s="78"/>
      <c r="E107" s="78"/>
      <c r="F107" s="78"/>
      <c r="H107" s="136"/>
      <c r="I107" s="137"/>
    </row>
    <row r="108" spans="2:9">
      <c r="B108" s="109"/>
      <c r="C108" s="78"/>
      <c r="D108" s="78"/>
      <c r="E108" s="78"/>
      <c r="F108" s="78"/>
      <c r="H108" s="136"/>
      <c r="I108" s="137"/>
    </row>
    <row r="109" spans="2:9">
      <c r="B109" s="109"/>
      <c r="C109" s="78"/>
      <c r="D109" s="78"/>
      <c r="E109" s="78"/>
      <c r="F109" s="78"/>
      <c r="H109" s="136"/>
      <c r="I109" s="137"/>
    </row>
    <row r="110" spans="2:9">
      <c r="B110" s="107"/>
      <c r="C110" s="78"/>
      <c r="D110" s="78"/>
      <c r="E110" s="78"/>
      <c r="F110" s="78"/>
      <c r="H110" s="136"/>
      <c r="I110" s="137"/>
    </row>
    <row r="111" spans="2:9">
      <c r="B111" s="121"/>
      <c r="C111" s="78"/>
      <c r="D111" s="78"/>
      <c r="E111" s="78"/>
      <c r="F111" s="78"/>
      <c r="H111" s="136"/>
      <c r="I111" s="137"/>
    </row>
    <row r="112" spans="2:9">
      <c r="B112" s="78"/>
      <c r="C112" s="99"/>
      <c r="D112" s="99"/>
      <c r="E112" s="99"/>
      <c r="F112" s="99"/>
      <c r="G112" s="99"/>
      <c r="H112" s="99"/>
      <c r="I112" s="99"/>
    </row>
    <row r="113" spans="2:9">
      <c r="B113" s="78"/>
      <c r="C113" s="107"/>
      <c r="D113" s="107"/>
      <c r="E113" s="107"/>
      <c r="F113" s="107"/>
      <c r="G113" s="107"/>
      <c r="H113" s="107"/>
      <c r="I113" s="108"/>
    </row>
    <row r="114" spans="2:9">
      <c r="C114" s="109"/>
      <c r="D114" s="109"/>
      <c r="E114" s="109"/>
      <c r="F114" s="109"/>
      <c r="G114" s="109"/>
      <c r="H114" s="109"/>
      <c r="I114" s="110"/>
    </row>
    <row r="115" spans="2:9">
      <c r="B115" s="78"/>
      <c r="C115" s="109"/>
      <c r="D115" s="109"/>
      <c r="E115" s="109"/>
      <c r="F115" s="109"/>
      <c r="G115" s="109"/>
      <c r="H115" s="109"/>
      <c r="I115" s="110"/>
    </row>
    <row r="116" spans="2:9">
      <c r="B116" s="78"/>
      <c r="C116" s="109"/>
      <c r="D116" s="109"/>
      <c r="E116" s="109"/>
      <c r="F116" s="109"/>
      <c r="G116" s="109"/>
      <c r="H116" s="109"/>
      <c r="I116" s="110"/>
    </row>
    <row r="117" spans="2:9">
      <c r="B117" s="78"/>
      <c r="C117" s="109"/>
      <c r="D117" s="109"/>
      <c r="E117" s="109"/>
      <c r="F117" s="109"/>
      <c r="G117" s="109"/>
      <c r="H117" s="109"/>
      <c r="I117" s="110"/>
    </row>
    <row r="118" spans="2:9">
      <c r="B118" s="78"/>
      <c r="C118" s="109"/>
      <c r="D118" s="109"/>
      <c r="E118" s="109"/>
      <c r="F118" s="109"/>
      <c r="G118" s="109"/>
      <c r="H118" s="109"/>
      <c r="I118" s="110"/>
    </row>
    <row r="119" spans="2:9">
      <c r="B119" s="78"/>
      <c r="C119" s="109"/>
      <c r="D119" s="109"/>
      <c r="E119" s="109"/>
      <c r="F119" s="109"/>
      <c r="G119" s="109"/>
      <c r="H119" s="109"/>
      <c r="I119" s="110"/>
    </row>
    <row r="120" spans="2:9">
      <c r="B120" s="78"/>
      <c r="C120" s="107"/>
      <c r="D120" s="107"/>
      <c r="E120" s="107"/>
      <c r="F120" s="107"/>
      <c r="G120" s="107"/>
      <c r="H120" s="107"/>
      <c r="I120" s="108"/>
    </row>
    <row r="121" spans="2:9">
      <c r="B121" s="99"/>
      <c r="C121" s="107"/>
      <c r="D121" s="107"/>
      <c r="E121" s="107"/>
      <c r="F121" s="107"/>
      <c r="G121" s="107"/>
      <c r="H121" s="107"/>
      <c r="I121" s="108"/>
    </row>
    <row r="122" spans="2:9">
      <c r="B122" s="107"/>
    </row>
    <row r="123" spans="2:9">
      <c r="B123" s="109"/>
    </row>
    <row r="124" spans="2:9">
      <c r="B124" s="109"/>
    </row>
    <row r="125" spans="2:9">
      <c r="B125" s="109"/>
    </row>
    <row r="126" spans="2:9">
      <c r="B126" s="109"/>
    </row>
    <row r="127" spans="2:9">
      <c r="B127" s="109"/>
    </row>
    <row r="128" spans="2:9">
      <c r="B128" s="109"/>
    </row>
    <row r="129" spans="2:2">
      <c r="B129" s="109"/>
    </row>
    <row r="130" spans="2:2">
      <c r="B130" s="109"/>
    </row>
  </sheetData>
  <mergeCells count="5">
    <mergeCell ref="B6:I6"/>
    <mergeCell ref="C2:D2"/>
    <mergeCell ref="C3:D3"/>
    <mergeCell ref="C4:D4"/>
    <mergeCell ref="C5:D5"/>
  </mergeCells>
  <pageMargins left="0.51181102362204722" right="0.51181102362204722" top="0.78740157480314954" bottom="0.78740157480314954" header="0.31496062000000014" footer="0.31496062000000014"/>
  <pageSetup paperSize="9" scale="79" fitToHeight="0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28"/>
  <sheetViews>
    <sheetView showGridLines="0" workbookViewId="0">
      <selection activeCell="M16" sqref="B6:M16"/>
    </sheetView>
  </sheetViews>
  <sheetFormatPr defaultRowHeight="15" customHeight="1"/>
  <cols>
    <col min="1" max="1" width="3.85546875" customWidth="1"/>
    <col min="2" max="2" width="5.42578125" style="1" customWidth="1"/>
    <col min="3" max="4" width="20.7109375" style="1" customWidth="1"/>
    <col min="5" max="6" width="10.7109375" style="1" customWidth="1"/>
    <col min="7" max="8" width="12.28515625" style="1" bestFit="1" customWidth="1"/>
    <col min="9" max="9" width="10.7109375" style="1" customWidth="1"/>
    <col min="10" max="10" width="10.7109375" style="98" customWidth="1"/>
  </cols>
  <sheetData>
    <row r="1" spans="2:13">
      <c r="B1" s="99"/>
      <c r="C1" s="99"/>
      <c r="D1" s="99"/>
      <c r="E1" s="99"/>
      <c r="F1" s="99"/>
      <c r="G1" s="99"/>
      <c r="H1" s="99"/>
      <c r="I1" s="99"/>
    </row>
    <row r="2" spans="2:13" ht="25.5">
      <c r="B2" s="216" t="s">
        <v>174</v>
      </c>
      <c r="C2" s="432" t="s">
        <v>175</v>
      </c>
      <c r="D2" s="432"/>
      <c r="E2" s="216" t="s">
        <v>176</v>
      </c>
      <c r="F2" s="216" t="s">
        <v>177</v>
      </c>
      <c r="G2" s="216" t="s">
        <v>178</v>
      </c>
      <c r="H2" s="216" t="s">
        <v>179</v>
      </c>
      <c r="I2" s="217" t="s">
        <v>180</v>
      </c>
      <c r="J2" s="217" t="s">
        <v>181</v>
      </c>
    </row>
    <row r="3" spans="2:13">
      <c r="B3" s="100">
        <v>1</v>
      </c>
      <c r="C3" s="429" t="s">
        <v>205</v>
      </c>
      <c r="D3" s="430"/>
      <c r="E3" s="229" t="s">
        <v>183</v>
      </c>
      <c r="F3" s="101">
        <v>3</v>
      </c>
      <c r="G3" s="102"/>
      <c r="H3" s="102">
        <f t="shared" ref="H3" si="0">G3*F3</f>
        <v>0</v>
      </c>
      <c r="I3" s="138">
        <v>120</v>
      </c>
      <c r="J3" s="102">
        <f>(H3/I3)/12</f>
        <v>0</v>
      </c>
      <c r="K3" s="98"/>
    </row>
    <row r="4" spans="2:13">
      <c r="B4" s="441" t="s">
        <v>190</v>
      </c>
      <c r="C4" s="442"/>
      <c r="D4" s="442"/>
      <c r="E4" s="442"/>
      <c r="F4" s="442"/>
      <c r="G4" s="442"/>
      <c r="H4" s="442"/>
      <c r="I4" s="443"/>
      <c r="J4" s="106">
        <f>J3</f>
        <v>0</v>
      </c>
    </row>
    <row r="5" spans="2:13">
      <c r="B5" s="115"/>
      <c r="C5" s="107"/>
      <c r="D5" s="107"/>
      <c r="E5" s="107"/>
      <c r="F5" s="107"/>
      <c r="G5" s="107"/>
      <c r="H5" s="107"/>
      <c r="I5" s="110"/>
    </row>
    <row r="6" spans="2:13" ht="15" customHeight="1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2:13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2:13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</row>
    <row r="9" spans="2:13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</row>
    <row r="10" spans="2:13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</row>
    <row r="11" spans="2:13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2:13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2:13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2:13"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</row>
    <row r="15" spans="2:13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2:13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2:9">
      <c r="C17" s="109"/>
      <c r="D17" s="109"/>
      <c r="E17" s="109"/>
      <c r="F17" s="109"/>
      <c r="G17" s="109"/>
      <c r="H17" s="120"/>
      <c r="I17" s="110"/>
    </row>
    <row r="18" spans="2:9">
      <c r="B18" s="99"/>
      <c r="C18" s="109"/>
      <c r="D18" s="109"/>
      <c r="E18" s="109"/>
      <c r="F18" s="109"/>
      <c r="G18" s="109"/>
      <c r="H18" s="120"/>
      <c r="I18" s="110"/>
    </row>
    <row r="19" spans="2:9">
      <c r="B19" s="107"/>
      <c r="C19" s="109"/>
      <c r="D19" s="109"/>
      <c r="E19" s="109"/>
      <c r="F19" s="109"/>
      <c r="G19" s="109"/>
      <c r="H19" s="120"/>
      <c r="I19" s="110"/>
    </row>
    <row r="20" spans="2:9">
      <c r="B20" s="109"/>
      <c r="C20" s="109"/>
      <c r="D20" s="109"/>
      <c r="E20" s="109"/>
      <c r="F20" s="109"/>
      <c r="G20" s="109"/>
      <c r="H20" s="120"/>
      <c r="I20" s="110"/>
    </row>
    <row r="21" spans="2:9">
      <c r="B21" s="109"/>
      <c r="C21" s="121"/>
      <c r="D21" s="121"/>
      <c r="E21" s="121"/>
      <c r="F21" s="121"/>
      <c r="G21" s="121"/>
      <c r="H21" s="120"/>
      <c r="I21" s="110"/>
    </row>
    <row r="22" spans="2:9">
      <c r="C22" s="109"/>
      <c r="D22" s="109"/>
      <c r="E22" s="109"/>
      <c r="F22" s="109"/>
      <c r="G22" s="109"/>
      <c r="H22" s="120"/>
      <c r="I22" s="110"/>
    </row>
    <row r="23" spans="2:9">
      <c r="C23" s="121"/>
      <c r="D23" s="122"/>
      <c r="E23" s="122"/>
      <c r="F23" s="121"/>
      <c r="G23" s="123"/>
      <c r="H23" s="120"/>
      <c r="I23" s="110"/>
    </row>
    <row r="24" spans="2:9">
      <c r="C24" s="109"/>
      <c r="D24" s="109"/>
      <c r="E24" s="109"/>
      <c r="F24" s="109"/>
      <c r="G24" s="109"/>
      <c r="H24" s="120"/>
      <c r="I24" s="110"/>
    </row>
    <row r="25" spans="2:9">
      <c r="B25" s="107"/>
      <c r="C25" s="107"/>
      <c r="D25" s="107"/>
      <c r="E25" s="107"/>
      <c r="F25" s="107"/>
      <c r="G25" s="107"/>
      <c r="H25" s="124"/>
      <c r="I25" s="108"/>
    </row>
    <row r="26" spans="2:9">
      <c r="B26" s="109"/>
      <c r="C26" s="109"/>
      <c r="D26" s="109"/>
      <c r="E26" s="109"/>
      <c r="F26" s="109"/>
      <c r="G26" s="109"/>
      <c r="H26" s="109"/>
      <c r="I26" s="110"/>
    </row>
    <row r="27" spans="2:9">
      <c r="B27" s="109"/>
      <c r="C27" s="107"/>
      <c r="D27" s="107"/>
      <c r="E27" s="107"/>
      <c r="F27" s="107"/>
      <c r="G27" s="107"/>
      <c r="H27" s="107"/>
      <c r="I27" s="108"/>
    </row>
    <row r="28" spans="2:9">
      <c r="B28" s="109"/>
      <c r="C28" s="109"/>
      <c r="D28" s="109"/>
      <c r="E28" s="109"/>
      <c r="F28" s="109"/>
      <c r="G28" s="109"/>
      <c r="H28" s="109"/>
      <c r="I28" s="125"/>
    </row>
    <row r="29" spans="2:9">
      <c r="B29" s="109"/>
      <c r="C29" s="109"/>
      <c r="D29" s="109"/>
      <c r="E29" s="109"/>
      <c r="F29" s="109"/>
      <c r="G29" s="109"/>
      <c r="H29" s="109"/>
      <c r="I29" s="110"/>
    </row>
    <row r="30" spans="2:9">
      <c r="B30" s="109"/>
      <c r="C30" s="109"/>
      <c r="D30" s="109"/>
      <c r="E30" s="109"/>
      <c r="F30" s="109"/>
      <c r="G30" s="109"/>
      <c r="H30" s="109"/>
      <c r="I30" s="110"/>
    </row>
    <row r="31" spans="2:9">
      <c r="B31" s="109"/>
      <c r="C31" s="109"/>
      <c r="D31" s="109"/>
      <c r="E31" s="109"/>
      <c r="F31" s="109"/>
      <c r="G31" s="109"/>
      <c r="H31" s="109"/>
      <c r="I31" s="110"/>
    </row>
    <row r="32" spans="2:9">
      <c r="B32" s="109"/>
      <c r="C32" s="109"/>
      <c r="D32" s="109"/>
      <c r="E32" s="109"/>
      <c r="F32" s="109"/>
      <c r="G32" s="109"/>
      <c r="H32" s="109"/>
      <c r="I32" s="110"/>
    </row>
    <row r="33" spans="2:9">
      <c r="B33" s="109"/>
      <c r="C33" s="107"/>
      <c r="D33" s="107"/>
      <c r="E33" s="107"/>
      <c r="F33" s="107"/>
      <c r="G33" s="107"/>
      <c r="H33" s="107"/>
      <c r="I33" s="108"/>
    </row>
    <row r="34" spans="2:9">
      <c r="B34" s="107"/>
      <c r="C34" s="126"/>
      <c r="D34" s="127"/>
      <c r="E34" s="127"/>
      <c r="F34" s="128"/>
      <c r="G34" s="128"/>
      <c r="H34" s="128"/>
      <c r="I34" s="129"/>
    </row>
    <row r="35" spans="2:9">
      <c r="B35" s="109"/>
      <c r="C35" s="107"/>
      <c r="D35" s="107"/>
      <c r="E35" s="107"/>
      <c r="F35" s="107"/>
      <c r="G35" s="107"/>
      <c r="H35" s="107"/>
      <c r="I35" s="108"/>
    </row>
    <row r="36" spans="2:9">
      <c r="B36" s="107"/>
      <c r="C36" s="126"/>
      <c r="D36" s="126"/>
      <c r="E36" s="126"/>
      <c r="F36" s="126"/>
      <c r="G36" s="126"/>
      <c r="H36" s="126"/>
      <c r="I36" s="129"/>
    </row>
    <row r="37" spans="2:9">
      <c r="B37" s="109"/>
      <c r="C37" s="126"/>
      <c r="D37" s="126"/>
      <c r="E37" s="126"/>
      <c r="F37" s="126"/>
      <c r="G37" s="126"/>
      <c r="H37" s="126"/>
      <c r="I37" s="129"/>
    </row>
    <row r="38" spans="2:9">
      <c r="B38" s="109"/>
      <c r="C38" s="126"/>
      <c r="D38" s="126"/>
      <c r="E38" s="126"/>
      <c r="F38" s="126"/>
      <c r="G38" s="126"/>
      <c r="H38" s="126"/>
      <c r="I38" s="129"/>
    </row>
    <row r="39" spans="2:9">
      <c r="B39" s="109"/>
      <c r="C39" s="107"/>
      <c r="D39" s="107"/>
      <c r="E39" s="107"/>
      <c r="F39" s="107"/>
      <c r="G39" s="107"/>
      <c r="H39" s="107"/>
      <c r="I39" s="108"/>
    </row>
    <row r="40" spans="2:9">
      <c r="B40" s="109"/>
      <c r="C40" s="126"/>
      <c r="D40" s="127"/>
      <c r="E40" s="127"/>
      <c r="F40" s="128"/>
      <c r="G40" s="128"/>
      <c r="H40" s="128"/>
      <c r="I40" s="129"/>
    </row>
    <row r="41" spans="2:9">
      <c r="B41" s="109"/>
      <c r="C41" s="99"/>
      <c r="D41" s="99"/>
      <c r="E41" s="99"/>
      <c r="F41" s="99"/>
      <c r="G41" s="99"/>
      <c r="H41" s="99"/>
      <c r="I41" s="99"/>
    </row>
    <row r="42" spans="2:9">
      <c r="B42" s="107"/>
      <c r="C42" s="107"/>
      <c r="D42" s="107"/>
      <c r="E42" s="107"/>
      <c r="F42" s="107"/>
      <c r="G42" s="107"/>
      <c r="H42" s="107"/>
      <c r="I42" s="108"/>
    </row>
    <row r="43" spans="2:9">
      <c r="C43" s="109"/>
      <c r="D43" s="109"/>
      <c r="E43" s="109"/>
      <c r="F43" s="109"/>
      <c r="G43" s="109"/>
      <c r="H43" s="120"/>
      <c r="I43" s="110"/>
    </row>
    <row r="44" spans="2:9">
      <c r="B44" s="107"/>
      <c r="C44" s="109"/>
      <c r="D44" s="109"/>
      <c r="E44" s="109"/>
      <c r="F44" s="109"/>
      <c r="G44" s="123"/>
      <c r="H44" s="120"/>
      <c r="I44" s="110"/>
    </row>
    <row r="45" spans="2:9">
      <c r="C45" s="109"/>
      <c r="D45" s="109"/>
      <c r="E45" s="109"/>
      <c r="F45" s="109"/>
      <c r="G45" s="109"/>
      <c r="H45" s="120"/>
      <c r="I45" s="110"/>
    </row>
    <row r="46" spans="2:9">
      <c r="C46" s="109"/>
      <c r="D46" s="109"/>
      <c r="E46" s="109"/>
      <c r="F46" s="109"/>
      <c r="G46" s="109"/>
      <c r="H46" s="120"/>
      <c r="I46" s="110"/>
    </row>
    <row r="47" spans="2:9">
      <c r="C47" s="109"/>
      <c r="D47" s="109"/>
      <c r="E47" s="109"/>
      <c r="F47" s="109"/>
      <c r="G47" s="109"/>
      <c r="H47" s="120"/>
      <c r="I47" s="110"/>
    </row>
    <row r="48" spans="2:9">
      <c r="B48" s="107"/>
      <c r="C48" s="109"/>
      <c r="D48" s="109"/>
      <c r="E48" s="109"/>
      <c r="F48" s="109"/>
      <c r="G48" s="109"/>
      <c r="H48" s="120"/>
      <c r="I48" s="110"/>
    </row>
    <row r="49" spans="2:9">
      <c r="C49" s="109"/>
      <c r="D49" s="109"/>
      <c r="E49" s="109"/>
      <c r="F49" s="109"/>
      <c r="G49" s="109"/>
      <c r="H49" s="120"/>
      <c r="I49" s="110"/>
    </row>
    <row r="50" spans="2:9">
      <c r="B50" s="99"/>
      <c r="C50" s="107"/>
      <c r="D50" s="107"/>
      <c r="E50" s="107"/>
      <c r="F50" s="107"/>
      <c r="G50" s="107"/>
      <c r="H50" s="124"/>
      <c r="I50" s="108"/>
    </row>
    <row r="51" spans="2:9">
      <c r="B51" s="107"/>
      <c r="I51" s="119"/>
    </row>
    <row r="52" spans="2:9">
      <c r="B52" s="109"/>
      <c r="C52" s="99"/>
      <c r="D52" s="99"/>
      <c r="E52" s="99"/>
      <c r="F52" s="99"/>
      <c r="G52" s="99"/>
      <c r="H52" s="99"/>
      <c r="I52" s="99"/>
    </row>
    <row r="53" spans="2:9">
      <c r="B53" s="109"/>
      <c r="C53" s="107"/>
      <c r="D53" s="107"/>
      <c r="E53" s="107"/>
      <c r="F53" s="107"/>
      <c r="G53" s="107"/>
      <c r="H53" s="107"/>
      <c r="I53" s="108"/>
    </row>
    <row r="54" spans="2:9">
      <c r="B54" s="109"/>
      <c r="C54" s="121"/>
      <c r="D54" s="121"/>
      <c r="E54" s="121"/>
      <c r="F54" s="121"/>
      <c r="G54" s="121"/>
      <c r="H54" s="121"/>
      <c r="I54" s="110"/>
    </row>
    <row r="55" spans="2:9">
      <c r="B55" s="109"/>
      <c r="C55" s="109"/>
      <c r="D55" s="109"/>
      <c r="E55" s="109"/>
      <c r="F55" s="109"/>
      <c r="G55" s="109"/>
      <c r="H55" s="120"/>
      <c r="I55" s="110"/>
    </row>
    <row r="56" spans="2:9">
      <c r="B56" s="109"/>
      <c r="C56" s="109"/>
      <c r="D56" s="109"/>
      <c r="E56" s="109"/>
      <c r="F56" s="109"/>
      <c r="G56" s="109"/>
      <c r="H56" s="120"/>
      <c r="I56" s="110"/>
    </row>
    <row r="57" spans="2:9">
      <c r="B57" s="109"/>
      <c r="C57" s="109"/>
      <c r="D57" s="109"/>
      <c r="E57" s="109"/>
      <c r="F57" s="109"/>
      <c r="G57" s="130"/>
      <c r="H57" s="120"/>
      <c r="I57" s="110"/>
    </row>
    <row r="58" spans="2:9" ht="14.25" customHeight="1">
      <c r="B58" s="109"/>
      <c r="C58" s="121"/>
      <c r="D58" s="121"/>
      <c r="E58" s="121"/>
      <c r="F58" s="121"/>
      <c r="G58" s="130"/>
      <c r="H58" s="120"/>
      <c r="I58" s="110"/>
    </row>
    <row r="59" spans="2:9" ht="14.25" customHeight="1">
      <c r="B59" s="107"/>
      <c r="C59" s="109"/>
      <c r="D59" s="109"/>
      <c r="E59" s="109"/>
      <c r="F59" s="109"/>
      <c r="G59" s="131"/>
      <c r="H59" s="120"/>
      <c r="I59" s="110"/>
    </row>
    <row r="60" spans="2:9" ht="14.25" customHeight="1">
      <c r="C60" s="121"/>
      <c r="D60" s="121"/>
      <c r="E60" s="121"/>
      <c r="F60" s="121"/>
      <c r="G60" s="130"/>
      <c r="H60" s="120"/>
      <c r="I60" s="110"/>
    </row>
    <row r="61" spans="2:9">
      <c r="B61" s="99"/>
      <c r="C61" s="109"/>
      <c r="D61" s="109"/>
      <c r="E61" s="109"/>
      <c r="F61" s="109"/>
      <c r="G61" s="123"/>
      <c r="H61" s="120"/>
      <c r="I61" s="110"/>
    </row>
    <row r="62" spans="2:9">
      <c r="B62" s="107"/>
      <c r="C62" s="121"/>
      <c r="D62" s="121"/>
      <c r="E62" s="121"/>
      <c r="F62" s="121"/>
      <c r="G62" s="123"/>
      <c r="H62" s="120"/>
      <c r="I62" s="110"/>
    </row>
    <row r="63" spans="2:9">
      <c r="B63" s="121"/>
      <c r="C63" s="109"/>
      <c r="D63" s="109"/>
      <c r="E63" s="109"/>
      <c r="F63" s="109"/>
      <c r="G63" s="123"/>
      <c r="H63" s="120"/>
      <c r="I63" s="110"/>
    </row>
    <row r="64" spans="2:9">
      <c r="B64" s="109"/>
      <c r="C64" s="109"/>
      <c r="D64" s="109"/>
      <c r="E64" s="109"/>
      <c r="F64" s="109"/>
      <c r="G64" s="109"/>
      <c r="H64" s="120"/>
      <c r="I64" s="110"/>
    </row>
    <row r="65" spans="2:9">
      <c r="B65" s="109"/>
      <c r="C65" s="114"/>
      <c r="D65" s="114"/>
      <c r="E65" s="114"/>
      <c r="F65" s="114"/>
      <c r="G65" s="114"/>
      <c r="H65" s="114"/>
      <c r="I65" s="108"/>
    </row>
    <row r="66" spans="2:9">
      <c r="B66" s="109"/>
      <c r="C66" s="107"/>
      <c r="D66" s="107"/>
      <c r="E66" s="107"/>
      <c r="F66" s="107"/>
      <c r="G66" s="107"/>
      <c r="H66" s="107"/>
      <c r="I66" s="108"/>
    </row>
    <row r="67" spans="2:9">
      <c r="B67" s="109"/>
      <c r="I67" s="108"/>
    </row>
    <row r="68" spans="2:9">
      <c r="B68" s="109"/>
      <c r="I68" s="108"/>
    </row>
    <row r="69" spans="2:9">
      <c r="B69" s="109"/>
      <c r="C69" s="99"/>
      <c r="D69" s="99"/>
      <c r="E69" s="99"/>
      <c r="F69" s="99"/>
      <c r="G69" s="99"/>
      <c r="H69" s="99"/>
      <c r="I69" s="108"/>
    </row>
    <row r="70" spans="2:9">
      <c r="B70" s="109"/>
      <c r="C70" s="109"/>
      <c r="D70" s="109"/>
      <c r="E70" s="109"/>
      <c r="F70" s="109"/>
      <c r="G70" s="109"/>
      <c r="H70" s="109"/>
      <c r="I70" s="110"/>
    </row>
    <row r="71" spans="2:9">
      <c r="B71" s="109"/>
      <c r="C71" s="109"/>
      <c r="D71" s="109"/>
      <c r="E71" s="109"/>
      <c r="F71" s="109"/>
      <c r="G71" s="109"/>
      <c r="H71" s="109"/>
      <c r="I71" s="110"/>
    </row>
    <row r="72" spans="2:9">
      <c r="B72" s="109"/>
      <c r="C72" s="107"/>
      <c r="D72" s="107"/>
      <c r="E72" s="107"/>
      <c r="F72" s="107"/>
      <c r="G72" s="107"/>
      <c r="H72" s="107"/>
      <c r="I72" s="108"/>
    </row>
    <row r="73" spans="2:9">
      <c r="B73" s="109"/>
      <c r="C73" s="107"/>
      <c r="D73" s="107"/>
      <c r="E73" s="107"/>
      <c r="F73" s="107"/>
      <c r="G73" s="107"/>
      <c r="H73" s="124"/>
      <c r="I73" s="108"/>
    </row>
    <row r="74" spans="2:9">
      <c r="B74" s="114"/>
      <c r="C74" s="99"/>
      <c r="D74" s="99"/>
      <c r="E74" s="99"/>
      <c r="F74" s="99"/>
      <c r="G74" s="99"/>
      <c r="H74" s="99"/>
      <c r="I74" s="99"/>
    </row>
    <row r="75" spans="2:9">
      <c r="B75" s="107"/>
      <c r="C75" s="107"/>
      <c r="D75" s="107"/>
      <c r="E75" s="107"/>
      <c r="F75" s="107"/>
      <c r="G75" s="107"/>
      <c r="H75" s="107"/>
      <c r="I75" s="108"/>
    </row>
    <row r="76" spans="2:9">
      <c r="B76" s="109"/>
      <c r="C76" s="109"/>
      <c r="D76" s="109"/>
      <c r="E76" s="109"/>
      <c r="F76" s="109"/>
      <c r="G76" s="109"/>
      <c r="H76" s="109"/>
      <c r="I76" s="110"/>
    </row>
    <row r="77" spans="2:9">
      <c r="B77" s="109"/>
      <c r="C77" s="109"/>
      <c r="D77" s="109"/>
      <c r="E77" s="109"/>
      <c r="F77" s="109"/>
      <c r="G77" s="109"/>
      <c r="H77" s="109"/>
      <c r="I77" s="110"/>
    </row>
    <row r="78" spans="2:9">
      <c r="B78" s="99"/>
      <c r="C78" s="109"/>
      <c r="D78" s="109"/>
      <c r="E78" s="109"/>
      <c r="F78" s="109"/>
      <c r="G78" s="109"/>
      <c r="H78" s="109"/>
      <c r="I78" s="110"/>
    </row>
    <row r="79" spans="2:9">
      <c r="B79" s="109"/>
      <c r="C79" s="109"/>
      <c r="D79" s="109"/>
      <c r="E79" s="109"/>
      <c r="F79" s="109"/>
      <c r="G79" s="109"/>
      <c r="H79" s="109"/>
      <c r="I79" s="110"/>
    </row>
    <row r="80" spans="2:9">
      <c r="B80" s="109"/>
      <c r="C80" s="107"/>
      <c r="D80" s="107"/>
      <c r="E80" s="107"/>
      <c r="F80" s="107"/>
      <c r="G80" s="107"/>
      <c r="H80" s="107"/>
      <c r="I80" s="108"/>
    </row>
    <row r="81" spans="2:9">
      <c r="B81" s="107"/>
      <c r="I81" s="119"/>
    </row>
    <row r="82" spans="2:9">
      <c r="B82" s="109"/>
      <c r="C82" s="107"/>
      <c r="D82" s="107"/>
      <c r="E82" s="107"/>
      <c r="F82" s="107"/>
      <c r="G82" s="107"/>
      <c r="H82" s="107"/>
      <c r="I82" s="108"/>
    </row>
    <row r="83" spans="2:9">
      <c r="B83" s="99"/>
      <c r="C83" s="109"/>
      <c r="D83" s="109"/>
      <c r="E83" s="109"/>
      <c r="F83" s="109"/>
      <c r="G83" s="109"/>
      <c r="H83" s="109"/>
      <c r="I83" s="110"/>
    </row>
    <row r="84" spans="2:9">
      <c r="B84" s="107"/>
      <c r="C84" s="109"/>
      <c r="D84" s="109"/>
      <c r="E84" s="109"/>
      <c r="F84" s="109"/>
      <c r="G84" s="109"/>
      <c r="H84" s="109"/>
      <c r="I84" s="110"/>
    </row>
    <row r="85" spans="2:9">
      <c r="B85" s="109"/>
      <c r="C85" s="109"/>
      <c r="D85" s="109"/>
      <c r="E85" s="109"/>
      <c r="F85" s="109"/>
      <c r="G85" s="109"/>
      <c r="H85" s="109"/>
      <c r="I85" s="110"/>
    </row>
    <row r="86" spans="2:9">
      <c r="B86" s="109"/>
      <c r="C86" s="109"/>
      <c r="D86" s="109"/>
      <c r="E86" s="109"/>
      <c r="F86" s="109"/>
      <c r="G86" s="109"/>
      <c r="H86" s="109"/>
      <c r="I86" s="110"/>
    </row>
    <row r="87" spans="2:9">
      <c r="B87" s="109"/>
      <c r="C87" s="109"/>
      <c r="D87" s="109"/>
      <c r="E87" s="109"/>
      <c r="F87" s="109"/>
      <c r="G87" s="109"/>
      <c r="H87" s="109"/>
      <c r="I87" s="110"/>
    </row>
    <row r="88" spans="2:9">
      <c r="B88" s="109"/>
      <c r="C88" s="132"/>
      <c r="D88" s="132"/>
      <c r="E88" s="132"/>
      <c r="F88" s="132"/>
      <c r="G88" s="132"/>
      <c r="H88" s="132"/>
      <c r="I88" s="108"/>
    </row>
    <row r="89" spans="2:9">
      <c r="B89" s="109"/>
      <c r="C89" s="130"/>
      <c r="D89" s="123"/>
      <c r="E89" s="123"/>
      <c r="F89" s="133"/>
      <c r="G89" s="133"/>
      <c r="H89" s="133"/>
      <c r="I89" s="118"/>
    </row>
    <row r="90" spans="2:9">
      <c r="C90" s="99"/>
      <c r="D90" s="99"/>
      <c r="E90" s="99"/>
      <c r="F90" s="99"/>
      <c r="G90" s="99"/>
      <c r="H90" s="99"/>
      <c r="I90" s="99"/>
    </row>
    <row r="91" spans="2:9">
      <c r="B91" s="107"/>
      <c r="C91" s="107"/>
      <c r="D91" s="107"/>
      <c r="E91" s="107"/>
      <c r="F91" s="107"/>
      <c r="G91" s="107"/>
      <c r="H91" s="107"/>
      <c r="I91" s="108"/>
    </row>
    <row r="92" spans="2:9">
      <c r="B92" s="109"/>
      <c r="C92" s="109"/>
      <c r="D92" s="109"/>
      <c r="E92" s="109"/>
      <c r="F92" s="109"/>
      <c r="G92" s="109"/>
      <c r="H92" s="123"/>
      <c r="I92" s="110"/>
    </row>
    <row r="93" spans="2:9">
      <c r="B93" s="109"/>
      <c r="C93" s="109"/>
      <c r="D93" s="109"/>
      <c r="E93" s="109"/>
      <c r="F93" s="109"/>
      <c r="G93" s="109"/>
      <c r="H93" s="123"/>
      <c r="I93" s="110"/>
    </row>
    <row r="94" spans="2:9">
      <c r="B94" s="109"/>
      <c r="C94" s="109"/>
      <c r="D94" s="109"/>
      <c r="E94" s="109"/>
      <c r="F94" s="109"/>
      <c r="G94" s="109"/>
      <c r="H94" s="120"/>
      <c r="I94" s="110"/>
    </row>
    <row r="95" spans="2:9">
      <c r="B95" s="109"/>
      <c r="C95" s="109"/>
      <c r="D95" s="109"/>
      <c r="E95" s="109"/>
      <c r="F95" s="134"/>
      <c r="G95" s="123"/>
      <c r="H95" s="120"/>
      <c r="I95" s="110"/>
    </row>
    <row r="96" spans="2:9">
      <c r="B96" s="109"/>
      <c r="C96" s="109"/>
      <c r="D96" s="109"/>
      <c r="E96" s="109"/>
      <c r="F96" s="134"/>
      <c r="G96" s="123"/>
      <c r="H96" s="120"/>
      <c r="I96" s="110"/>
    </row>
    <row r="97" spans="2:9">
      <c r="B97" s="132"/>
      <c r="C97" s="109"/>
      <c r="D97" s="109"/>
      <c r="E97" s="109"/>
      <c r="F97" s="109"/>
      <c r="G97" s="130"/>
      <c r="H97" s="120"/>
      <c r="I97" s="110"/>
    </row>
    <row r="98" spans="2:9">
      <c r="C98" s="109"/>
      <c r="D98" s="109"/>
      <c r="E98" s="109"/>
      <c r="F98" s="134"/>
      <c r="G98" s="123"/>
      <c r="H98" s="120"/>
      <c r="I98" s="110"/>
    </row>
    <row r="99" spans="2:9">
      <c r="B99" s="99"/>
      <c r="C99" s="107"/>
      <c r="D99" s="107"/>
      <c r="E99" s="107"/>
      <c r="F99" s="107"/>
      <c r="G99" s="107"/>
      <c r="H99" s="107"/>
      <c r="I99" s="108"/>
    </row>
    <row r="100" spans="2:9">
      <c r="B100" s="107"/>
      <c r="C100" s="121"/>
      <c r="D100" s="121"/>
      <c r="E100" s="121"/>
      <c r="F100" s="121"/>
      <c r="G100" s="121"/>
      <c r="H100" s="121"/>
      <c r="I100" s="135"/>
    </row>
    <row r="101" spans="2:9">
      <c r="B101" s="109"/>
      <c r="C101" s="78"/>
      <c r="D101" s="78"/>
      <c r="E101" s="78"/>
      <c r="F101" s="78"/>
      <c r="H101" s="136"/>
      <c r="I101" s="137"/>
    </row>
    <row r="102" spans="2:9">
      <c r="B102" s="109"/>
      <c r="C102" s="78"/>
      <c r="D102" s="78"/>
      <c r="E102" s="78"/>
      <c r="F102" s="78"/>
      <c r="H102" s="78"/>
      <c r="I102" s="137"/>
    </row>
    <row r="103" spans="2:9">
      <c r="B103" s="109"/>
      <c r="C103" s="78"/>
      <c r="D103" s="78"/>
      <c r="E103" s="78"/>
      <c r="F103" s="78"/>
      <c r="H103" s="136"/>
      <c r="I103" s="137"/>
    </row>
    <row r="104" spans="2:9">
      <c r="B104" s="109"/>
      <c r="C104" s="78"/>
      <c r="D104" s="78"/>
      <c r="E104" s="78"/>
      <c r="F104" s="78"/>
      <c r="H104" s="136"/>
      <c r="I104" s="137"/>
    </row>
    <row r="105" spans="2:9">
      <c r="B105" s="109"/>
      <c r="C105" s="78"/>
      <c r="D105" s="78"/>
      <c r="E105" s="78"/>
      <c r="F105" s="78"/>
      <c r="H105" s="136"/>
      <c r="I105" s="137"/>
    </row>
    <row r="106" spans="2:9">
      <c r="B106" s="109"/>
      <c r="C106" s="78"/>
      <c r="D106" s="78"/>
      <c r="E106" s="78"/>
      <c r="F106" s="78"/>
      <c r="H106" s="136"/>
      <c r="I106" s="137"/>
    </row>
    <row r="107" spans="2:9">
      <c r="B107" s="109"/>
      <c r="C107" s="78"/>
      <c r="D107" s="78"/>
      <c r="E107" s="78"/>
      <c r="F107" s="78"/>
      <c r="H107" s="136"/>
      <c r="I107" s="137"/>
    </row>
    <row r="108" spans="2:9">
      <c r="B108" s="107"/>
      <c r="C108" s="78"/>
      <c r="D108" s="78"/>
      <c r="E108" s="78"/>
      <c r="F108" s="78"/>
      <c r="H108" s="136"/>
      <c r="I108" s="137"/>
    </row>
    <row r="109" spans="2:9">
      <c r="B109" s="121"/>
      <c r="C109" s="78"/>
      <c r="D109" s="78"/>
      <c r="E109" s="78"/>
      <c r="F109" s="78"/>
      <c r="H109" s="136"/>
      <c r="I109" s="137"/>
    </row>
    <row r="110" spans="2:9">
      <c r="B110" s="78"/>
      <c r="C110" s="99"/>
      <c r="D110" s="99"/>
      <c r="E110" s="99"/>
      <c r="F110" s="99"/>
      <c r="G110" s="99"/>
      <c r="H110" s="99"/>
      <c r="I110" s="99"/>
    </row>
    <row r="111" spans="2:9">
      <c r="B111" s="78"/>
      <c r="C111" s="107"/>
      <c r="D111" s="107"/>
      <c r="E111" s="107"/>
      <c r="F111" s="107"/>
      <c r="G111" s="107"/>
      <c r="H111" s="107"/>
      <c r="I111" s="108"/>
    </row>
    <row r="112" spans="2:9">
      <c r="C112" s="109"/>
      <c r="D112" s="109"/>
      <c r="E112" s="109"/>
      <c r="F112" s="109"/>
      <c r="G112" s="109"/>
      <c r="H112" s="109"/>
      <c r="I112" s="110"/>
    </row>
    <row r="113" spans="2:9">
      <c r="B113" s="78"/>
      <c r="C113" s="109"/>
      <c r="D113" s="109"/>
      <c r="E113" s="109"/>
      <c r="F113" s="109"/>
      <c r="G113" s="109"/>
      <c r="H113" s="109"/>
      <c r="I113" s="110"/>
    </row>
    <row r="114" spans="2:9">
      <c r="B114" s="78"/>
      <c r="C114" s="109"/>
      <c r="D114" s="109"/>
      <c r="E114" s="109"/>
      <c r="F114" s="109"/>
      <c r="G114" s="109"/>
      <c r="H114" s="109"/>
      <c r="I114" s="110"/>
    </row>
    <row r="115" spans="2:9">
      <c r="B115" s="78"/>
      <c r="C115" s="109"/>
      <c r="D115" s="109"/>
      <c r="E115" s="109"/>
      <c r="F115" s="109"/>
      <c r="G115" s="109"/>
      <c r="H115" s="109"/>
      <c r="I115" s="110"/>
    </row>
    <row r="116" spans="2:9">
      <c r="B116" s="78"/>
      <c r="C116" s="109"/>
      <c r="D116" s="109"/>
      <c r="E116" s="109"/>
      <c r="F116" s="109"/>
      <c r="G116" s="109"/>
      <c r="H116" s="109"/>
      <c r="I116" s="110"/>
    </row>
    <row r="117" spans="2:9">
      <c r="B117" s="78"/>
      <c r="C117" s="109"/>
      <c r="D117" s="109"/>
      <c r="E117" s="109"/>
      <c r="F117" s="109"/>
      <c r="G117" s="109"/>
      <c r="H117" s="109"/>
      <c r="I117" s="110"/>
    </row>
    <row r="118" spans="2:9">
      <c r="B118" s="78"/>
      <c r="C118" s="107"/>
      <c r="D118" s="107"/>
      <c r="E118" s="107"/>
      <c r="F118" s="107"/>
      <c r="G118" s="107"/>
      <c r="H118" s="107"/>
      <c r="I118" s="108"/>
    </row>
    <row r="119" spans="2:9">
      <c r="B119" s="99"/>
      <c r="C119" s="107"/>
      <c r="D119" s="107"/>
      <c r="E119" s="107"/>
      <c r="F119" s="107"/>
      <c r="G119" s="107"/>
      <c r="H119" s="107"/>
      <c r="I119" s="108"/>
    </row>
    <row r="120" spans="2:9">
      <c r="B120" s="107"/>
    </row>
    <row r="121" spans="2:9">
      <c r="B121" s="109"/>
    </row>
    <row r="122" spans="2:9">
      <c r="B122" s="109"/>
    </row>
    <row r="123" spans="2:9">
      <c r="B123" s="109"/>
    </row>
    <row r="124" spans="2:9">
      <c r="B124" s="109"/>
    </row>
    <row r="125" spans="2:9">
      <c r="B125" s="109"/>
    </row>
    <row r="126" spans="2:9">
      <c r="B126" s="109"/>
    </row>
    <row r="127" spans="2:9">
      <c r="B127" s="109"/>
    </row>
    <row r="128" spans="2:9">
      <c r="B128" s="109"/>
    </row>
  </sheetData>
  <mergeCells count="3">
    <mergeCell ref="B4:I4"/>
    <mergeCell ref="C2:D2"/>
    <mergeCell ref="C3:D3"/>
  </mergeCells>
  <pageMargins left="0.51181102362204722" right="0.51181102362204722" top="0.78740157480314954" bottom="0.78740157480314954" header="0.31496062000000014" footer="0.31496062000000014"/>
  <pageSetup paperSize="9" scale="77" fitToHeight="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4"/>
  <sheetViews>
    <sheetView showGridLines="0" workbookViewId="0">
      <selection activeCell="L23" sqref="L23"/>
    </sheetView>
  </sheetViews>
  <sheetFormatPr defaultRowHeight="15"/>
  <cols>
    <col min="1" max="1" width="3.85546875" customWidth="1"/>
    <col min="2" max="2" width="5.42578125" style="1" customWidth="1"/>
    <col min="3" max="3" width="31" style="1" customWidth="1"/>
    <col min="4" max="6" width="20.7109375" style="1" customWidth="1"/>
    <col min="7" max="9" width="10.7109375" style="1" customWidth="1"/>
    <col min="10" max="10" width="10.7109375" style="98" customWidth="1"/>
  </cols>
  <sheetData>
    <row r="1" spans="2:9">
      <c r="B1" s="99"/>
      <c r="C1" s="99"/>
      <c r="D1" s="99"/>
      <c r="E1" s="99"/>
      <c r="F1" s="99"/>
      <c r="G1" s="99"/>
      <c r="H1" s="99"/>
      <c r="I1" s="99"/>
    </row>
    <row r="2" spans="2:9" ht="14.25" customHeight="1">
      <c r="B2" s="99"/>
      <c r="C2" s="222"/>
      <c r="D2" s="222" t="s">
        <v>206</v>
      </c>
      <c r="E2" s="222" t="s">
        <v>207</v>
      </c>
      <c r="F2" s="222" t="s">
        <v>208</v>
      </c>
      <c r="G2" s="222" t="s">
        <v>209</v>
      </c>
      <c r="H2" s="99"/>
      <c r="I2" s="99"/>
    </row>
    <row r="3" spans="2:9">
      <c r="B3" s="99"/>
      <c r="C3" s="140" t="s">
        <v>210</v>
      </c>
      <c r="D3" s="141">
        <f>'1'!G21</f>
        <v>0</v>
      </c>
      <c r="E3" s="142">
        <f t="shared" ref="E3:E4" si="0">D3*65</f>
        <v>0</v>
      </c>
      <c r="F3" s="143">
        <v>9.549999999999999E-5</v>
      </c>
      <c r="G3" s="142">
        <f t="shared" ref="G3:G5" si="1">E3*F3</f>
        <v>0</v>
      </c>
      <c r="H3" s="99"/>
      <c r="I3" s="99"/>
    </row>
    <row r="4" spans="2:9">
      <c r="B4" s="99"/>
      <c r="C4" s="234" t="s">
        <v>211</v>
      </c>
      <c r="D4" s="235">
        <f>'1'!G21</f>
        <v>0</v>
      </c>
      <c r="E4" s="236">
        <f t="shared" si="0"/>
        <v>0</v>
      </c>
      <c r="F4" s="237">
        <v>9.549999999999999E-5</v>
      </c>
      <c r="G4" s="238">
        <f t="shared" si="1"/>
        <v>0</v>
      </c>
      <c r="H4" s="99"/>
      <c r="I4" s="99"/>
    </row>
    <row r="5" spans="2:9">
      <c r="C5" s="163" t="s">
        <v>212</v>
      </c>
      <c r="D5" s="164">
        <f>'1'!G21</f>
        <v>0</v>
      </c>
      <c r="E5" s="142">
        <f>D5*1</f>
        <v>0</v>
      </c>
      <c r="F5" s="143">
        <v>9.549999999999999E-5</v>
      </c>
      <c r="G5" s="142">
        <f t="shared" si="1"/>
        <v>0</v>
      </c>
      <c r="H5" s="109"/>
      <c r="I5" s="110"/>
    </row>
    <row r="6" spans="2:9">
      <c r="C6" s="446" t="s">
        <v>60</v>
      </c>
      <c r="D6" s="447"/>
      <c r="E6" s="447"/>
      <c r="F6" s="448"/>
      <c r="G6" s="233">
        <f>SUM(G3:G5)</f>
        <v>0</v>
      </c>
      <c r="H6" s="111"/>
      <c r="I6" s="110"/>
    </row>
    <row r="7" spans="2:9">
      <c r="C7" s="107"/>
      <c r="D7" s="107"/>
      <c r="E7" s="107"/>
      <c r="F7" s="107"/>
      <c r="G7" s="107"/>
      <c r="H7" s="107"/>
      <c r="I7" s="110"/>
    </row>
    <row r="8" spans="2:9">
      <c r="C8" s="112"/>
      <c r="D8" s="112"/>
      <c r="E8" s="112"/>
      <c r="F8" s="112"/>
      <c r="G8" s="112"/>
      <c r="H8" s="112"/>
      <c r="I8" s="110"/>
    </row>
    <row r="9" spans="2:9">
      <c r="C9" s="112"/>
      <c r="D9" s="112"/>
      <c r="E9" s="112"/>
      <c r="F9" s="113"/>
      <c r="G9" s="112"/>
      <c r="H9" s="113"/>
      <c r="I9" s="110"/>
    </row>
    <row r="10" spans="2:9">
      <c r="C10" s="114"/>
      <c r="D10" s="114"/>
      <c r="E10" s="114"/>
      <c r="F10" s="114"/>
      <c r="G10" s="114"/>
      <c r="H10" s="114"/>
      <c r="I10" s="110"/>
    </row>
    <row r="11" spans="2:9">
      <c r="B11" s="115"/>
      <c r="C11" s="107"/>
      <c r="D11" s="107"/>
      <c r="E11" s="107"/>
      <c r="F11" s="107"/>
      <c r="G11" s="107"/>
      <c r="H11" s="107"/>
      <c r="I11" s="110"/>
    </row>
    <row r="12" spans="2:9">
      <c r="B12" s="99"/>
      <c r="C12" s="116"/>
      <c r="D12" s="116"/>
      <c r="E12" s="116"/>
      <c r="F12" s="113"/>
      <c r="G12" s="116" t="s">
        <v>136</v>
      </c>
      <c r="H12" s="117"/>
      <c r="I12" s="118"/>
    </row>
    <row r="13" spans="2:9">
      <c r="B13" s="107"/>
      <c r="C13" s="107"/>
      <c r="D13" s="107"/>
      <c r="E13" s="107"/>
      <c r="F13" s="107"/>
      <c r="G13" s="107"/>
      <c r="H13" s="107"/>
      <c r="I13" s="108"/>
    </row>
    <row r="14" spans="2:9">
      <c r="B14" s="109"/>
      <c r="I14" s="119"/>
    </row>
    <row r="15" spans="2:9">
      <c r="B15" s="109"/>
      <c r="C15" s="99"/>
      <c r="D15" s="99"/>
      <c r="E15" s="99"/>
      <c r="F15" s="99"/>
      <c r="G15" s="99"/>
      <c r="H15" s="99"/>
      <c r="I15" s="99"/>
    </row>
    <row r="16" spans="2:9">
      <c r="B16" s="109"/>
      <c r="C16" s="107"/>
      <c r="D16" s="107"/>
      <c r="E16" s="107"/>
      <c r="F16" s="107"/>
      <c r="G16" s="107"/>
      <c r="H16" s="107"/>
      <c r="I16" s="108"/>
    </row>
    <row r="17" spans="2:9">
      <c r="B17" s="109"/>
      <c r="C17" s="109"/>
      <c r="D17" s="109"/>
      <c r="E17" s="109"/>
      <c r="F17" s="109"/>
      <c r="G17" s="109"/>
      <c r="H17" s="120"/>
      <c r="I17" s="110"/>
    </row>
    <row r="18" spans="2:9">
      <c r="B18" s="109"/>
      <c r="C18" s="109"/>
      <c r="D18" s="109"/>
      <c r="E18" s="109"/>
      <c r="F18" s="109"/>
      <c r="G18" s="109"/>
      <c r="H18" s="120"/>
      <c r="I18" s="110"/>
    </row>
    <row r="19" spans="2:9">
      <c r="B19" s="109"/>
    </row>
    <row r="20" spans="2:9">
      <c r="B20" s="109"/>
    </row>
    <row r="21" spans="2:9">
      <c r="B21" s="109"/>
    </row>
    <row r="22" spans="2:9">
      <c r="B22" s="107"/>
      <c r="C22" s="107"/>
      <c r="D22" s="107"/>
      <c r="E22" s="107"/>
      <c r="F22" s="107"/>
      <c r="G22" s="107"/>
      <c r="H22" s="107"/>
      <c r="I22" s="108"/>
    </row>
    <row r="23" spans="2:9">
      <c r="C23" s="109"/>
      <c r="D23" s="109"/>
      <c r="E23" s="109"/>
      <c r="F23" s="109"/>
      <c r="G23" s="109"/>
      <c r="H23" s="120"/>
      <c r="I23" s="110"/>
    </row>
    <row r="24" spans="2:9">
      <c r="B24" s="99"/>
      <c r="C24" s="109"/>
      <c r="D24" s="109"/>
      <c r="E24" s="109"/>
      <c r="F24" s="109"/>
      <c r="G24" s="109"/>
      <c r="H24" s="120"/>
      <c r="I24" s="110"/>
    </row>
    <row r="25" spans="2:9">
      <c r="B25" s="107"/>
      <c r="C25" s="109"/>
      <c r="D25" s="109"/>
      <c r="E25" s="109"/>
      <c r="F25" s="109"/>
      <c r="G25" s="109"/>
      <c r="H25" s="120"/>
      <c r="I25" s="110"/>
    </row>
    <row r="26" spans="2:9">
      <c r="B26" s="109"/>
      <c r="C26" s="109"/>
      <c r="D26" s="109"/>
      <c r="E26" s="109"/>
      <c r="F26" s="109"/>
      <c r="G26" s="109"/>
      <c r="H26" s="120"/>
      <c r="I26" s="110"/>
    </row>
    <row r="27" spans="2:9">
      <c r="B27" s="109"/>
      <c r="C27" s="121"/>
      <c r="D27" s="121"/>
      <c r="E27" s="121"/>
      <c r="F27" s="121"/>
      <c r="G27" s="121"/>
      <c r="H27" s="120"/>
      <c r="I27" s="110"/>
    </row>
    <row r="28" spans="2:9">
      <c r="C28" s="109"/>
      <c r="D28" s="109"/>
      <c r="E28" s="109"/>
      <c r="F28" s="109"/>
      <c r="G28" s="109"/>
      <c r="H28" s="120"/>
      <c r="I28" s="110"/>
    </row>
    <row r="29" spans="2:9">
      <c r="C29" s="121"/>
      <c r="D29" s="121"/>
      <c r="E29" s="122"/>
      <c r="F29" s="121"/>
      <c r="G29" s="123"/>
      <c r="H29" s="120"/>
      <c r="I29" s="110"/>
    </row>
    <row r="30" spans="2:9">
      <c r="C30" s="109"/>
      <c r="D30" s="109"/>
      <c r="E30" s="109"/>
      <c r="F30" s="109"/>
      <c r="G30" s="109"/>
      <c r="H30" s="120"/>
      <c r="I30" s="110"/>
    </row>
    <row r="31" spans="2:9">
      <c r="B31" s="107"/>
      <c r="C31" s="107"/>
      <c r="D31" s="107"/>
      <c r="E31" s="107"/>
      <c r="F31" s="107"/>
      <c r="G31" s="107"/>
      <c r="H31" s="124"/>
      <c r="I31" s="108"/>
    </row>
    <row r="32" spans="2:9">
      <c r="B32" s="109"/>
      <c r="C32" s="109"/>
      <c r="D32" s="109"/>
      <c r="E32" s="109"/>
      <c r="F32" s="109"/>
      <c r="G32" s="109"/>
      <c r="H32" s="109"/>
      <c r="I32" s="110"/>
    </row>
    <row r="33" spans="2:9">
      <c r="B33" s="109"/>
      <c r="C33" s="107"/>
      <c r="D33" s="107"/>
      <c r="E33" s="107"/>
      <c r="F33" s="107"/>
      <c r="G33" s="107"/>
      <c r="H33" s="107"/>
      <c r="I33" s="108"/>
    </row>
    <row r="34" spans="2:9">
      <c r="B34" s="109"/>
      <c r="C34" s="109"/>
      <c r="D34" s="109"/>
      <c r="E34" s="109"/>
      <c r="F34" s="109"/>
      <c r="G34" s="109"/>
      <c r="H34" s="109"/>
      <c r="I34" s="125"/>
    </row>
    <row r="35" spans="2:9">
      <c r="B35" s="109"/>
      <c r="C35" s="109"/>
      <c r="D35" s="109"/>
      <c r="E35" s="109"/>
      <c r="F35" s="109"/>
      <c r="G35" s="109"/>
      <c r="H35" s="109"/>
      <c r="I35" s="110"/>
    </row>
    <row r="36" spans="2:9">
      <c r="B36" s="109"/>
      <c r="C36" s="109"/>
      <c r="D36" s="109"/>
      <c r="E36" s="109"/>
      <c r="F36" s="109"/>
      <c r="G36" s="109"/>
      <c r="H36" s="109"/>
      <c r="I36" s="110"/>
    </row>
    <row r="37" spans="2:9">
      <c r="B37" s="109"/>
      <c r="C37" s="109"/>
      <c r="D37" s="109"/>
      <c r="E37" s="109"/>
      <c r="F37" s="109"/>
      <c r="G37" s="109"/>
      <c r="H37" s="109"/>
      <c r="I37" s="110"/>
    </row>
    <row r="38" spans="2:9">
      <c r="B38" s="109"/>
      <c r="C38" s="109"/>
      <c r="D38" s="109"/>
      <c r="E38" s="109"/>
      <c r="F38" s="109"/>
      <c r="G38" s="109"/>
      <c r="H38" s="109"/>
      <c r="I38" s="110"/>
    </row>
    <row r="39" spans="2:9">
      <c r="B39" s="109"/>
      <c r="C39" s="107"/>
      <c r="D39" s="107"/>
      <c r="E39" s="107"/>
      <c r="F39" s="107"/>
      <c r="G39" s="107"/>
      <c r="H39" s="107"/>
      <c r="I39" s="108"/>
    </row>
    <row r="40" spans="2:9">
      <c r="B40" s="107"/>
      <c r="C40" s="126"/>
      <c r="D40" s="126"/>
      <c r="E40" s="127"/>
      <c r="F40" s="128"/>
      <c r="G40" s="128"/>
      <c r="H40" s="128"/>
      <c r="I40" s="129"/>
    </row>
    <row r="41" spans="2:9">
      <c r="B41" s="109"/>
      <c r="C41" s="107"/>
      <c r="D41" s="107"/>
      <c r="E41" s="107"/>
      <c r="F41" s="107"/>
      <c r="G41" s="107"/>
      <c r="H41" s="107"/>
      <c r="I41" s="108"/>
    </row>
    <row r="42" spans="2:9">
      <c r="B42" s="107"/>
      <c r="C42" s="126"/>
      <c r="D42" s="126"/>
      <c r="E42" s="126"/>
      <c r="F42" s="126"/>
      <c r="G42" s="126"/>
      <c r="H42" s="126"/>
      <c r="I42" s="129"/>
    </row>
    <row r="43" spans="2:9">
      <c r="B43" s="109"/>
      <c r="C43" s="126"/>
      <c r="D43" s="126"/>
      <c r="E43" s="126"/>
      <c r="F43" s="126"/>
      <c r="G43" s="126"/>
      <c r="H43" s="126"/>
      <c r="I43" s="129"/>
    </row>
    <row r="44" spans="2:9">
      <c r="B44" s="109"/>
      <c r="C44" s="126"/>
      <c r="D44" s="126"/>
      <c r="E44" s="126"/>
      <c r="F44" s="126"/>
      <c r="G44" s="126"/>
      <c r="H44" s="126"/>
      <c r="I44" s="129"/>
    </row>
    <row r="45" spans="2:9">
      <c r="B45" s="109"/>
      <c r="C45" s="107"/>
      <c r="D45" s="107"/>
      <c r="E45" s="107"/>
      <c r="F45" s="107"/>
      <c r="G45" s="107"/>
      <c r="H45" s="107"/>
      <c r="I45" s="108"/>
    </row>
    <row r="46" spans="2:9">
      <c r="B46" s="109"/>
      <c r="C46" s="126"/>
      <c r="D46" s="126"/>
      <c r="E46" s="127"/>
      <c r="F46" s="128"/>
      <c r="G46" s="128"/>
      <c r="H46" s="128"/>
      <c r="I46" s="129"/>
    </row>
    <row r="47" spans="2:9">
      <c r="B47" s="109"/>
      <c r="C47" s="99"/>
      <c r="D47" s="99"/>
      <c r="E47" s="99"/>
      <c r="F47" s="99"/>
      <c r="G47" s="99"/>
      <c r="H47" s="99"/>
      <c r="I47" s="99"/>
    </row>
    <row r="48" spans="2:9">
      <c r="B48" s="107"/>
      <c r="C48" s="107"/>
      <c r="D48" s="107"/>
      <c r="E48" s="107"/>
      <c r="F48" s="107"/>
      <c r="G48" s="107"/>
      <c r="H48" s="107"/>
      <c r="I48" s="108"/>
    </row>
    <row r="49" spans="2:9">
      <c r="C49" s="109"/>
      <c r="D49" s="109"/>
      <c r="E49" s="109"/>
      <c r="F49" s="109"/>
      <c r="G49" s="109"/>
      <c r="H49" s="120"/>
      <c r="I49" s="110"/>
    </row>
    <row r="50" spans="2:9">
      <c r="B50" s="107"/>
      <c r="C50" s="109"/>
      <c r="D50" s="109"/>
      <c r="E50" s="109"/>
      <c r="F50" s="109"/>
      <c r="G50" s="123"/>
      <c r="H50" s="120"/>
      <c r="I50" s="110"/>
    </row>
    <row r="51" spans="2:9">
      <c r="C51" s="109"/>
      <c r="D51" s="109"/>
      <c r="E51" s="109"/>
      <c r="F51" s="109"/>
      <c r="G51" s="109"/>
      <c r="H51" s="120"/>
      <c r="I51" s="110"/>
    </row>
    <row r="52" spans="2:9">
      <c r="C52" s="109"/>
      <c r="D52" s="109"/>
      <c r="E52" s="109"/>
      <c r="F52" s="109"/>
      <c r="G52" s="109"/>
      <c r="H52" s="120"/>
      <c r="I52" s="110"/>
    </row>
    <row r="53" spans="2:9">
      <c r="C53" s="109"/>
      <c r="D53" s="109"/>
      <c r="E53" s="109"/>
      <c r="F53" s="109"/>
      <c r="G53" s="109"/>
      <c r="H53" s="120"/>
      <c r="I53" s="110"/>
    </row>
    <row r="54" spans="2:9">
      <c r="B54" s="107"/>
      <c r="C54" s="109"/>
      <c r="D54" s="109"/>
      <c r="E54" s="109"/>
      <c r="F54" s="109"/>
      <c r="G54" s="109"/>
      <c r="H54" s="120"/>
      <c r="I54" s="110"/>
    </row>
    <row r="55" spans="2:9">
      <c r="C55" s="109"/>
      <c r="D55" s="109"/>
      <c r="E55" s="109"/>
      <c r="F55" s="109"/>
      <c r="G55" s="109"/>
      <c r="H55" s="120"/>
      <c r="I55" s="110"/>
    </row>
    <row r="56" spans="2:9">
      <c r="B56" s="99"/>
      <c r="C56" s="107"/>
      <c r="D56" s="107"/>
      <c r="E56" s="107"/>
      <c r="F56" s="107"/>
      <c r="G56" s="107"/>
      <c r="H56" s="124"/>
      <c r="I56" s="108"/>
    </row>
    <row r="57" spans="2:9">
      <c r="B57" s="107"/>
      <c r="I57" s="119"/>
    </row>
    <row r="58" spans="2:9">
      <c r="B58" s="109"/>
      <c r="C58" s="99"/>
      <c r="D58" s="99"/>
      <c r="E58" s="99"/>
      <c r="F58" s="99"/>
      <c r="G58" s="99"/>
      <c r="H58" s="99"/>
      <c r="I58" s="99"/>
    </row>
    <row r="59" spans="2:9">
      <c r="B59" s="109"/>
      <c r="C59" s="107"/>
      <c r="D59" s="107"/>
      <c r="E59" s="107"/>
      <c r="F59" s="107"/>
      <c r="G59" s="107"/>
      <c r="H59" s="107"/>
      <c r="I59" s="108"/>
    </row>
    <row r="60" spans="2:9">
      <c r="B60" s="109"/>
      <c r="C60" s="121"/>
      <c r="D60" s="121"/>
      <c r="E60" s="121"/>
      <c r="F60" s="121"/>
      <c r="G60" s="121"/>
      <c r="H60" s="121"/>
      <c r="I60" s="110"/>
    </row>
    <row r="61" spans="2:9">
      <c r="B61" s="109"/>
      <c r="C61" s="109"/>
      <c r="D61" s="109"/>
      <c r="E61" s="109"/>
      <c r="F61" s="109"/>
      <c r="G61" s="109"/>
      <c r="H61" s="120"/>
      <c r="I61" s="110"/>
    </row>
    <row r="62" spans="2:9">
      <c r="B62" s="109"/>
      <c r="C62" s="109"/>
      <c r="D62" s="109"/>
      <c r="E62" s="109"/>
      <c r="F62" s="109"/>
      <c r="G62" s="109"/>
      <c r="H62" s="120"/>
      <c r="I62" s="110"/>
    </row>
    <row r="63" spans="2:9" ht="14.25" customHeight="1">
      <c r="B63" s="109"/>
      <c r="C63" s="109"/>
      <c r="D63" s="109"/>
      <c r="E63" s="109"/>
      <c r="F63" s="109"/>
      <c r="G63" s="130"/>
      <c r="H63" s="120"/>
      <c r="I63" s="110"/>
    </row>
    <row r="64" spans="2:9" ht="14.25" customHeight="1">
      <c r="B64" s="109"/>
      <c r="C64" s="121"/>
      <c r="D64" s="121"/>
      <c r="E64" s="121"/>
      <c r="F64" s="121"/>
      <c r="G64" s="130"/>
      <c r="H64" s="120"/>
      <c r="I64" s="110"/>
    </row>
    <row r="65" spans="2:9" ht="14.25" customHeight="1">
      <c r="B65" s="107"/>
      <c r="C65" s="109"/>
      <c r="D65" s="109"/>
      <c r="E65" s="109"/>
      <c r="F65" s="109"/>
      <c r="G65" s="131"/>
      <c r="H65" s="120"/>
      <c r="I65" s="110"/>
    </row>
    <row r="66" spans="2:9">
      <c r="C66" s="121"/>
      <c r="D66" s="121"/>
      <c r="E66" s="121"/>
      <c r="F66" s="121"/>
      <c r="G66" s="130"/>
      <c r="H66" s="120"/>
      <c r="I66" s="110"/>
    </row>
    <row r="67" spans="2:9">
      <c r="B67" s="99"/>
      <c r="C67" s="109"/>
      <c r="D67" s="109"/>
      <c r="E67" s="109"/>
      <c r="F67" s="109"/>
      <c r="G67" s="123"/>
      <c r="H67" s="120"/>
      <c r="I67" s="110"/>
    </row>
    <row r="68" spans="2:9">
      <c r="B68" s="107"/>
      <c r="C68" s="121"/>
      <c r="D68" s="121"/>
      <c r="E68" s="121"/>
      <c r="F68" s="121"/>
      <c r="G68" s="123"/>
      <c r="H68" s="120"/>
      <c r="I68" s="110"/>
    </row>
    <row r="69" spans="2:9">
      <c r="B69" s="121"/>
      <c r="C69" s="109"/>
      <c r="D69" s="109"/>
      <c r="E69" s="109"/>
      <c r="F69" s="109"/>
      <c r="G69" s="123"/>
      <c r="H69" s="120"/>
      <c r="I69" s="110"/>
    </row>
    <row r="70" spans="2:9">
      <c r="B70" s="109"/>
      <c r="C70" s="109"/>
      <c r="D70" s="109"/>
      <c r="E70" s="109"/>
      <c r="F70" s="109"/>
      <c r="G70" s="109"/>
      <c r="H70" s="120"/>
      <c r="I70" s="110"/>
    </row>
    <row r="71" spans="2:9">
      <c r="B71" s="109"/>
      <c r="C71" s="114"/>
      <c r="D71" s="114"/>
      <c r="E71" s="114"/>
      <c r="F71" s="114"/>
      <c r="G71" s="114"/>
      <c r="H71" s="114"/>
      <c r="I71" s="108"/>
    </row>
    <row r="72" spans="2:9">
      <c r="B72" s="109"/>
      <c r="C72" s="107"/>
      <c r="D72" s="107"/>
      <c r="E72" s="107"/>
      <c r="F72" s="107"/>
      <c r="G72" s="107"/>
      <c r="H72" s="107"/>
      <c r="I72" s="108"/>
    </row>
    <row r="73" spans="2:9">
      <c r="B73" s="109"/>
      <c r="I73" s="108"/>
    </row>
    <row r="74" spans="2:9">
      <c r="B74" s="109"/>
      <c r="I74" s="108"/>
    </row>
    <row r="75" spans="2:9">
      <c r="B75" s="109"/>
      <c r="C75" s="99"/>
      <c r="D75" s="99"/>
      <c r="E75" s="99"/>
      <c r="F75" s="99"/>
      <c r="G75" s="99"/>
      <c r="H75" s="99"/>
      <c r="I75" s="108"/>
    </row>
    <row r="76" spans="2:9">
      <c r="B76" s="109"/>
      <c r="C76" s="109"/>
      <c r="D76" s="109"/>
      <c r="E76" s="109"/>
      <c r="F76" s="109"/>
      <c r="G76" s="109"/>
      <c r="H76" s="109"/>
      <c r="I76" s="110"/>
    </row>
    <row r="77" spans="2:9">
      <c r="B77" s="109"/>
      <c r="C77" s="109"/>
      <c r="D77" s="109"/>
      <c r="E77" s="109"/>
      <c r="F77" s="109"/>
      <c r="G77" s="109"/>
      <c r="H77" s="109"/>
      <c r="I77" s="110"/>
    </row>
    <row r="78" spans="2:9">
      <c r="B78" s="109"/>
      <c r="C78" s="107"/>
      <c r="D78" s="107"/>
      <c r="E78" s="107"/>
      <c r="F78" s="107"/>
      <c r="G78" s="107"/>
      <c r="H78" s="107"/>
      <c r="I78" s="108"/>
    </row>
    <row r="79" spans="2:9">
      <c r="B79" s="109"/>
      <c r="C79" s="107"/>
      <c r="D79" s="107"/>
      <c r="E79" s="107"/>
      <c r="F79" s="107"/>
      <c r="G79" s="107"/>
      <c r="H79" s="124"/>
      <c r="I79" s="108"/>
    </row>
    <row r="80" spans="2:9">
      <c r="B80" s="114"/>
      <c r="C80" s="99"/>
      <c r="D80" s="99"/>
      <c r="E80" s="99"/>
      <c r="F80" s="99"/>
      <c r="G80" s="99"/>
      <c r="H80" s="99"/>
      <c r="I80" s="99"/>
    </row>
    <row r="81" spans="2:9">
      <c r="B81" s="107"/>
      <c r="C81" s="107"/>
      <c r="D81" s="107"/>
      <c r="E81" s="107"/>
      <c r="F81" s="107"/>
      <c r="G81" s="107"/>
      <c r="H81" s="107"/>
      <c r="I81" s="108"/>
    </row>
    <row r="82" spans="2:9">
      <c r="B82" s="109"/>
      <c r="C82" s="109"/>
      <c r="D82" s="109"/>
      <c r="E82" s="109"/>
      <c r="F82" s="109"/>
      <c r="G82" s="109"/>
      <c r="H82" s="109"/>
      <c r="I82" s="110"/>
    </row>
    <row r="83" spans="2:9">
      <c r="B83" s="109"/>
      <c r="C83" s="109"/>
      <c r="D83" s="109"/>
      <c r="E83" s="109"/>
      <c r="F83" s="109"/>
      <c r="G83" s="109"/>
      <c r="H83" s="109"/>
      <c r="I83" s="110"/>
    </row>
    <row r="84" spans="2:9">
      <c r="B84" s="99"/>
      <c r="C84" s="109"/>
      <c r="D84" s="109"/>
      <c r="E84" s="109"/>
      <c r="F84" s="109"/>
      <c r="G84" s="109"/>
      <c r="H84" s="109"/>
      <c r="I84" s="110"/>
    </row>
    <row r="85" spans="2:9">
      <c r="B85" s="109"/>
      <c r="C85" s="109"/>
      <c r="D85" s="109"/>
      <c r="E85" s="109"/>
      <c r="F85" s="109"/>
      <c r="G85" s="109"/>
      <c r="H85" s="109"/>
      <c r="I85" s="110"/>
    </row>
    <row r="86" spans="2:9">
      <c r="B86" s="109"/>
      <c r="C86" s="107"/>
      <c r="D86" s="107"/>
      <c r="E86" s="107"/>
      <c r="F86" s="107"/>
      <c r="G86" s="107"/>
      <c r="H86" s="107"/>
      <c r="I86" s="108"/>
    </row>
    <row r="87" spans="2:9">
      <c r="B87" s="107"/>
      <c r="I87" s="119"/>
    </row>
    <row r="88" spans="2:9">
      <c r="B88" s="109"/>
      <c r="C88" s="107"/>
      <c r="D88" s="107"/>
      <c r="E88" s="107"/>
      <c r="F88" s="107"/>
      <c r="G88" s="107"/>
      <c r="H88" s="107"/>
      <c r="I88" s="108"/>
    </row>
    <row r="89" spans="2:9">
      <c r="B89" s="99"/>
      <c r="C89" s="109"/>
      <c r="D89" s="109"/>
      <c r="E89" s="109"/>
      <c r="F89" s="109"/>
      <c r="G89" s="109"/>
      <c r="H89" s="109"/>
      <c r="I89" s="110"/>
    </row>
    <row r="90" spans="2:9">
      <c r="B90" s="107"/>
      <c r="C90" s="109"/>
      <c r="D90" s="109"/>
      <c r="E90" s="109"/>
      <c r="F90" s="109"/>
      <c r="G90" s="109"/>
      <c r="H90" s="109"/>
      <c r="I90" s="110"/>
    </row>
    <row r="91" spans="2:9">
      <c r="B91" s="109"/>
      <c r="C91" s="109"/>
      <c r="D91" s="109"/>
      <c r="E91" s="109"/>
      <c r="F91" s="109"/>
      <c r="G91" s="109"/>
      <c r="H91" s="109"/>
      <c r="I91" s="110"/>
    </row>
    <row r="92" spans="2:9">
      <c r="B92" s="109"/>
      <c r="C92" s="109"/>
      <c r="D92" s="109"/>
      <c r="E92" s="109"/>
      <c r="F92" s="109"/>
      <c r="G92" s="109"/>
      <c r="H92" s="109"/>
      <c r="I92" s="110"/>
    </row>
    <row r="93" spans="2:9">
      <c r="B93" s="109"/>
      <c r="C93" s="109"/>
      <c r="D93" s="109"/>
      <c r="E93" s="109"/>
      <c r="F93" s="109"/>
      <c r="G93" s="109"/>
      <c r="H93" s="109"/>
      <c r="I93" s="110"/>
    </row>
    <row r="94" spans="2:9">
      <c r="B94" s="109"/>
      <c r="C94" s="132"/>
      <c r="D94" s="132"/>
      <c r="E94" s="132"/>
      <c r="F94" s="132"/>
      <c r="G94" s="132"/>
      <c r="H94" s="132"/>
      <c r="I94" s="108"/>
    </row>
    <row r="95" spans="2:9">
      <c r="B95" s="109"/>
      <c r="C95" s="130"/>
      <c r="D95" s="130"/>
      <c r="E95" s="123"/>
      <c r="F95" s="133"/>
      <c r="G95" s="133"/>
      <c r="H95" s="133"/>
      <c r="I95" s="118"/>
    </row>
    <row r="96" spans="2:9">
      <c r="C96" s="99"/>
      <c r="D96" s="99"/>
      <c r="E96" s="99"/>
      <c r="F96" s="99"/>
      <c r="G96" s="99"/>
      <c r="H96" s="99"/>
      <c r="I96" s="99"/>
    </row>
    <row r="97" spans="2:9">
      <c r="B97" s="107"/>
      <c r="C97" s="107"/>
      <c r="D97" s="107"/>
      <c r="E97" s="107"/>
      <c r="F97" s="107"/>
      <c r="G97" s="107"/>
      <c r="H97" s="107"/>
      <c r="I97" s="108"/>
    </row>
    <row r="98" spans="2:9">
      <c r="B98" s="109"/>
      <c r="C98" s="109"/>
      <c r="D98" s="109"/>
      <c r="E98" s="109"/>
      <c r="F98" s="109"/>
      <c r="G98" s="109"/>
      <c r="H98" s="123"/>
      <c r="I98" s="110"/>
    </row>
    <row r="99" spans="2:9">
      <c r="B99" s="109"/>
      <c r="C99" s="109"/>
      <c r="D99" s="109"/>
      <c r="E99" s="109"/>
      <c r="F99" s="109"/>
      <c r="G99" s="109"/>
      <c r="H99" s="123"/>
      <c r="I99" s="110"/>
    </row>
    <row r="100" spans="2:9">
      <c r="B100" s="109"/>
      <c r="C100" s="109"/>
      <c r="D100" s="109"/>
      <c r="E100" s="109"/>
      <c r="F100" s="109"/>
      <c r="G100" s="109"/>
      <c r="H100" s="120"/>
      <c r="I100" s="110"/>
    </row>
    <row r="101" spans="2:9">
      <c r="B101" s="109"/>
      <c r="C101" s="109"/>
      <c r="D101" s="109"/>
      <c r="E101" s="109"/>
      <c r="F101" s="134"/>
      <c r="G101" s="123"/>
      <c r="H101" s="120"/>
      <c r="I101" s="110"/>
    </row>
    <row r="102" spans="2:9">
      <c r="B102" s="109"/>
      <c r="C102" s="109"/>
      <c r="D102" s="109"/>
      <c r="E102" s="109"/>
      <c r="F102" s="134"/>
      <c r="G102" s="123"/>
      <c r="H102" s="120"/>
      <c r="I102" s="110"/>
    </row>
    <row r="103" spans="2:9">
      <c r="B103" s="132"/>
      <c r="C103" s="109"/>
      <c r="D103" s="109"/>
      <c r="E103" s="109"/>
      <c r="F103" s="109"/>
      <c r="G103" s="130"/>
      <c r="H103" s="120"/>
      <c r="I103" s="110"/>
    </row>
    <row r="104" spans="2:9">
      <c r="C104" s="109"/>
      <c r="D104" s="109"/>
      <c r="E104" s="109"/>
      <c r="F104" s="134"/>
      <c r="G104" s="123"/>
      <c r="H104" s="120"/>
      <c r="I104" s="110"/>
    </row>
    <row r="105" spans="2:9">
      <c r="B105" s="99"/>
      <c r="C105" s="107"/>
      <c r="D105" s="107"/>
      <c r="E105" s="107"/>
      <c r="F105" s="107"/>
      <c r="G105" s="107"/>
      <c r="H105" s="107"/>
      <c r="I105" s="108"/>
    </row>
    <row r="106" spans="2:9">
      <c r="B106" s="107"/>
      <c r="C106" s="121"/>
      <c r="D106" s="121"/>
      <c r="E106" s="121"/>
      <c r="F106" s="121"/>
      <c r="G106" s="121"/>
      <c r="H106" s="121"/>
      <c r="I106" s="135"/>
    </row>
    <row r="107" spans="2:9">
      <c r="B107" s="109"/>
      <c r="C107" s="78"/>
      <c r="D107" s="78"/>
      <c r="E107" s="78"/>
      <c r="F107" s="78"/>
      <c r="H107" s="136"/>
      <c r="I107" s="137"/>
    </row>
    <row r="108" spans="2:9">
      <c r="B108" s="109"/>
      <c r="C108" s="78"/>
      <c r="D108" s="78"/>
      <c r="E108" s="78"/>
      <c r="F108" s="78"/>
      <c r="H108" s="78"/>
      <c r="I108" s="137"/>
    </row>
    <row r="109" spans="2:9">
      <c r="B109" s="109"/>
      <c r="C109" s="78"/>
      <c r="D109" s="78"/>
      <c r="E109" s="78"/>
      <c r="F109" s="78"/>
      <c r="H109" s="136"/>
      <c r="I109" s="137"/>
    </row>
    <row r="110" spans="2:9">
      <c r="B110" s="109"/>
      <c r="C110" s="78"/>
      <c r="D110" s="78"/>
      <c r="E110" s="78"/>
      <c r="F110" s="78"/>
      <c r="H110" s="136"/>
      <c r="I110" s="137"/>
    </row>
    <row r="111" spans="2:9">
      <c r="B111" s="109"/>
      <c r="C111" s="78"/>
      <c r="D111" s="78"/>
      <c r="E111" s="78"/>
      <c r="F111" s="78"/>
      <c r="H111" s="136"/>
      <c r="I111" s="137"/>
    </row>
    <row r="112" spans="2:9">
      <c r="B112" s="109"/>
      <c r="C112" s="78"/>
      <c r="D112" s="78"/>
      <c r="E112" s="78"/>
      <c r="F112" s="78"/>
      <c r="H112" s="136"/>
      <c r="I112" s="137"/>
    </row>
    <row r="113" spans="2:9">
      <c r="B113" s="109"/>
      <c r="C113" s="78"/>
      <c r="D113" s="78"/>
      <c r="E113" s="78"/>
      <c r="F113" s="78"/>
      <c r="H113" s="136"/>
      <c r="I113" s="137"/>
    </row>
    <row r="114" spans="2:9">
      <c r="B114" s="107"/>
      <c r="C114" s="78"/>
      <c r="D114" s="78"/>
      <c r="E114" s="78"/>
      <c r="F114" s="78"/>
      <c r="H114" s="136"/>
      <c r="I114" s="137"/>
    </row>
    <row r="115" spans="2:9">
      <c r="B115" s="121"/>
      <c r="C115" s="78"/>
      <c r="D115" s="78"/>
      <c r="E115" s="78"/>
      <c r="F115" s="78"/>
      <c r="H115" s="136"/>
      <c r="I115" s="137"/>
    </row>
    <row r="116" spans="2:9">
      <c r="B116" s="78"/>
      <c r="C116" s="99"/>
      <c r="D116" s="99"/>
      <c r="E116" s="99"/>
      <c r="F116" s="99"/>
      <c r="G116" s="99"/>
      <c r="H116" s="99"/>
      <c r="I116" s="99"/>
    </row>
    <row r="117" spans="2:9">
      <c r="B117" s="78"/>
      <c r="C117" s="107"/>
      <c r="D117" s="107"/>
      <c r="E117" s="107"/>
      <c r="F117" s="107"/>
      <c r="G117" s="107"/>
      <c r="H117" s="107"/>
      <c r="I117" s="108"/>
    </row>
    <row r="118" spans="2:9">
      <c r="C118" s="109"/>
      <c r="D118" s="109"/>
      <c r="E118" s="109"/>
      <c r="F118" s="109"/>
      <c r="G118" s="109"/>
      <c r="H118" s="109"/>
      <c r="I118" s="110"/>
    </row>
    <row r="119" spans="2:9">
      <c r="B119" s="78"/>
      <c r="C119" s="109"/>
      <c r="D119" s="109"/>
      <c r="E119" s="109"/>
      <c r="F119" s="109"/>
      <c r="G119" s="109"/>
      <c r="H119" s="109"/>
      <c r="I119" s="110"/>
    </row>
    <row r="120" spans="2:9">
      <c r="B120" s="78"/>
      <c r="C120" s="109"/>
      <c r="D120" s="109"/>
      <c r="E120" s="109"/>
      <c r="F120" s="109"/>
      <c r="G120" s="109"/>
      <c r="H120" s="109"/>
      <c r="I120" s="110"/>
    </row>
    <row r="121" spans="2:9">
      <c r="B121" s="78"/>
      <c r="C121" s="109"/>
      <c r="D121" s="109"/>
      <c r="E121" s="109"/>
      <c r="F121" s="109"/>
      <c r="G121" s="109"/>
      <c r="H121" s="109"/>
      <c r="I121" s="110"/>
    </row>
    <row r="122" spans="2:9">
      <c r="B122" s="78"/>
      <c r="C122" s="109"/>
      <c r="D122" s="109"/>
      <c r="E122" s="109"/>
      <c r="F122" s="109"/>
      <c r="G122" s="109"/>
      <c r="H122" s="109"/>
      <c r="I122" s="110"/>
    </row>
    <row r="123" spans="2:9">
      <c r="B123" s="78"/>
      <c r="C123" s="109"/>
      <c r="D123" s="109"/>
      <c r="E123" s="109"/>
      <c r="F123" s="109"/>
      <c r="G123" s="109"/>
      <c r="H123" s="109"/>
      <c r="I123" s="110"/>
    </row>
    <row r="124" spans="2:9">
      <c r="B124" s="78"/>
      <c r="C124" s="107"/>
      <c r="D124" s="107"/>
      <c r="E124" s="107"/>
      <c r="F124" s="107"/>
      <c r="G124" s="107"/>
      <c r="H124" s="107"/>
      <c r="I124" s="108"/>
    </row>
    <row r="125" spans="2:9">
      <c r="B125" s="99"/>
      <c r="C125" s="107"/>
      <c r="D125" s="107"/>
      <c r="E125" s="107"/>
      <c r="F125" s="107"/>
      <c r="G125" s="107"/>
      <c r="H125" s="107"/>
      <c r="I125" s="108"/>
    </row>
    <row r="126" spans="2:9">
      <c r="B126" s="107"/>
    </row>
    <row r="127" spans="2:9">
      <c r="B127" s="109"/>
    </row>
    <row r="128" spans="2:9">
      <c r="B128" s="109"/>
    </row>
    <row r="129" spans="2:2">
      <c r="B129" s="109"/>
    </row>
    <row r="130" spans="2:2">
      <c r="B130" s="109"/>
    </row>
    <row r="131" spans="2:2">
      <c r="B131" s="109"/>
    </row>
    <row r="132" spans="2:2">
      <c r="B132" s="109"/>
    </row>
    <row r="133" spans="2:2">
      <c r="B133" s="109"/>
    </row>
    <row r="134" spans="2:2">
      <c r="B134" s="109"/>
    </row>
  </sheetData>
  <mergeCells count="1">
    <mergeCell ref="C6:F6"/>
  </mergeCells>
  <pageMargins left="0.51181102362204722" right="0.51181102362204722" top="0.78740157480314954" bottom="0.78740157480314954" header="0.31496062000000014" footer="0.31496062000000014"/>
  <pageSetup paperSize="9" scale="82" fitToHeight="0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38"/>
  <sheetViews>
    <sheetView showGridLines="0" tabSelected="1" workbookViewId="0">
      <selection activeCell="L12" sqref="L12"/>
    </sheetView>
  </sheetViews>
  <sheetFormatPr defaultRowHeight="15"/>
  <cols>
    <col min="1" max="1" width="5.42578125" customWidth="1"/>
    <col min="2" max="2" width="12.85546875" style="98" customWidth="1"/>
    <col min="3" max="3" width="41.140625" style="98" customWidth="1"/>
    <col min="4" max="4" width="13.28515625" style="98" customWidth="1"/>
    <col min="5" max="5" width="15" style="98" customWidth="1"/>
    <col min="6" max="6" width="18.85546875" style="98" customWidth="1"/>
    <col min="7" max="7" width="17.7109375" style="98" customWidth="1"/>
    <col min="8" max="8" width="5" customWidth="1"/>
    <col min="9" max="9" width="7.28515625" bestFit="1" customWidth="1"/>
    <col min="10" max="10" width="11.42578125" bestFit="1"/>
  </cols>
  <sheetData>
    <row r="1" spans="1:29">
      <c r="A1" s="144"/>
      <c r="B1" s="145"/>
      <c r="C1" s="145"/>
      <c r="D1" s="145"/>
      <c r="E1" s="145"/>
      <c r="F1" s="145"/>
      <c r="G1" s="145"/>
    </row>
    <row r="2" spans="1:29" ht="45" customHeight="1">
      <c r="A2" s="146"/>
      <c r="B2" s="453" t="s">
        <v>213</v>
      </c>
      <c r="C2" s="453" t="s">
        <v>214</v>
      </c>
      <c r="D2" s="217" t="s">
        <v>215</v>
      </c>
      <c r="E2" s="217" t="s">
        <v>216</v>
      </c>
      <c r="F2" s="453" t="s">
        <v>217</v>
      </c>
      <c r="G2" s="217" t="s">
        <v>218</v>
      </c>
      <c r="H2" s="147"/>
      <c r="I2" s="449" t="s">
        <v>219</v>
      </c>
      <c r="J2" s="449"/>
    </row>
    <row r="3" spans="1:29" ht="14.25" customHeight="1">
      <c r="A3" s="144"/>
      <c r="B3" s="454"/>
      <c r="C3" s="454"/>
      <c r="D3" s="216" t="s">
        <v>220</v>
      </c>
      <c r="E3" s="216" t="s">
        <v>220</v>
      </c>
      <c r="F3" s="454"/>
      <c r="G3" s="216" t="s">
        <v>221</v>
      </c>
      <c r="H3" s="99"/>
      <c r="I3" s="450"/>
      <c r="J3" s="450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</row>
    <row r="4" spans="1:29" ht="51.75" customHeight="1">
      <c r="A4" s="148"/>
      <c r="B4" s="149">
        <v>1</v>
      </c>
      <c r="C4" s="241" t="s">
        <v>222</v>
      </c>
      <c r="D4" s="150">
        <v>11</v>
      </c>
      <c r="E4" s="150">
        <v>22</v>
      </c>
      <c r="F4" s="151"/>
      <c r="G4" s="152"/>
      <c r="H4" s="116"/>
      <c r="I4" s="153">
        <f>E4*'1'!J149</f>
        <v>0</v>
      </c>
      <c r="J4" s="223">
        <f t="shared" ref="J4:J9" si="0">IFERROR(I4/G4,0)</f>
        <v>0</v>
      </c>
      <c r="O4" s="264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4"/>
    </row>
    <row r="5" spans="1:29" ht="54" customHeight="1">
      <c r="A5" s="148"/>
      <c r="B5" s="224">
        <v>2</v>
      </c>
      <c r="C5" s="242" t="s">
        <v>223</v>
      </c>
      <c r="D5" s="225">
        <v>3</v>
      </c>
      <c r="E5" s="225">
        <v>6</v>
      </c>
      <c r="F5" s="226"/>
      <c r="G5" s="227"/>
      <c r="H5" s="99"/>
      <c r="I5" s="246">
        <f>E5*'2'!J149</f>
        <v>0</v>
      </c>
      <c r="J5" s="247">
        <f t="shared" si="0"/>
        <v>0</v>
      </c>
      <c r="O5" s="264"/>
      <c r="P5" s="265"/>
      <c r="Q5" s="264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4"/>
    </row>
    <row r="6" spans="1:29" ht="54" customHeight="1">
      <c r="A6" s="148"/>
      <c r="B6" s="149">
        <v>3</v>
      </c>
      <c r="C6" s="241" t="s">
        <v>224</v>
      </c>
      <c r="D6" s="150">
        <v>11</v>
      </c>
      <c r="E6" s="150">
        <v>22</v>
      </c>
      <c r="F6" s="151"/>
      <c r="G6" s="152"/>
      <c r="H6" s="116"/>
      <c r="I6" s="153">
        <f>E6*'3'!J149</f>
        <v>0</v>
      </c>
      <c r="J6" s="223">
        <f t="shared" si="0"/>
        <v>0</v>
      </c>
      <c r="O6" s="264"/>
      <c r="P6" s="264"/>
      <c r="Q6" s="264"/>
      <c r="R6" s="266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</row>
    <row r="7" spans="1:29" ht="54" customHeight="1">
      <c r="A7" s="148"/>
      <c r="B7" s="224">
        <v>4</v>
      </c>
      <c r="C7" s="242" t="s">
        <v>225</v>
      </c>
      <c r="D7" s="225">
        <v>3</v>
      </c>
      <c r="E7" s="225">
        <v>6</v>
      </c>
      <c r="F7" s="226"/>
      <c r="G7" s="227"/>
      <c r="H7" s="99"/>
      <c r="I7" s="246">
        <f>E7*'4'!J149</f>
        <v>0</v>
      </c>
      <c r="J7" s="247">
        <f t="shared" si="0"/>
        <v>0</v>
      </c>
      <c r="O7" s="264"/>
      <c r="P7" s="264"/>
      <c r="Q7" s="264"/>
      <c r="R7" s="266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</row>
    <row r="8" spans="1:29" ht="54" customHeight="1">
      <c r="A8" s="148"/>
      <c r="B8" s="224">
        <v>5</v>
      </c>
      <c r="C8" s="284" t="s">
        <v>228</v>
      </c>
      <c r="D8" s="458">
        <v>1</v>
      </c>
      <c r="E8" s="273">
        <v>1</v>
      </c>
      <c r="F8" s="268"/>
      <c r="G8" s="227"/>
      <c r="H8" s="116"/>
      <c r="I8" s="246">
        <f>E8*'6'!J149</f>
        <v>0</v>
      </c>
      <c r="J8" s="247">
        <f t="shared" si="0"/>
        <v>0</v>
      </c>
    </row>
    <row r="9" spans="1:29" ht="54" customHeight="1">
      <c r="A9" s="148"/>
      <c r="B9" s="149">
        <v>6</v>
      </c>
      <c r="C9" s="284" t="s">
        <v>229</v>
      </c>
      <c r="D9" s="459"/>
      <c r="E9" s="271">
        <v>1</v>
      </c>
      <c r="F9" s="269"/>
      <c r="G9" s="152"/>
      <c r="H9" s="99"/>
      <c r="I9" s="153">
        <v>0</v>
      </c>
      <c r="J9" s="223">
        <f t="shared" si="0"/>
        <v>0</v>
      </c>
    </row>
    <row r="10" spans="1:29" ht="14.25" customHeight="1">
      <c r="A10" s="148"/>
      <c r="B10" s="451" t="s">
        <v>60</v>
      </c>
      <c r="C10" s="452"/>
      <c r="D10" s="244">
        <f>SUM(D4:D9)</f>
        <v>29</v>
      </c>
      <c r="E10" s="270">
        <f>SUM(E4:E9)</f>
        <v>58</v>
      </c>
      <c r="F10" s="245">
        <f>SUM(F4:F9)</f>
        <v>0</v>
      </c>
      <c r="G10" s="243"/>
      <c r="H10" s="99"/>
      <c r="I10" s="462">
        <f>SUM(I4:I9)</f>
        <v>0</v>
      </c>
      <c r="J10" s="460">
        <f>IFERROR(I10/G11,0)</f>
        <v>0</v>
      </c>
    </row>
    <row r="11" spans="1:29" ht="14.25" customHeight="1">
      <c r="A11" s="148"/>
      <c r="B11" s="464" t="s">
        <v>226</v>
      </c>
      <c r="C11" s="465"/>
      <c r="D11" s="466"/>
      <c r="E11" s="466"/>
      <c r="F11" s="467"/>
      <c r="G11" s="154">
        <f>SUM(G4:G9)</f>
        <v>0</v>
      </c>
      <c r="I11" s="463"/>
      <c r="J11" s="461"/>
    </row>
    <row r="12" spans="1:29" ht="14.25" customHeight="1">
      <c r="A12" s="155"/>
      <c r="B12" s="455" t="s">
        <v>227</v>
      </c>
      <c r="C12" s="456"/>
      <c r="D12" s="456"/>
      <c r="E12" s="456"/>
      <c r="F12" s="457"/>
      <c r="G12" s="156">
        <f>G11*12</f>
        <v>0</v>
      </c>
    </row>
    <row r="13" spans="1:29">
      <c r="A13" s="1"/>
      <c r="B13" s="126"/>
      <c r="C13" s="126"/>
      <c r="D13" s="126"/>
      <c r="E13" s="126"/>
      <c r="F13" s="126"/>
      <c r="G13" s="129"/>
    </row>
    <row r="14" spans="1:29">
      <c r="A14" s="1"/>
      <c r="B14" s="99"/>
      <c r="C14" s="99"/>
      <c r="D14" s="99"/>
      <c r="E14" s="99"/>
      <c r="F14" s="99"/>
      <c r="G14" s="157"/>
    </row>
    <row r="15" spans="1:29" ht="15.75">
      <c r="A15" s="147"/>
      <c r="B15" s="107"/>
      <c r="C15" s="107"/>
      <c r="D15" s="107"/>
      <c r="E15" s="107"/>
      <c r="F15" s="107"/>
      <c r="G15" s="108"/>
    </row>
    <row r="16" spans="1:29">
      <c r="A16" s="158"/>
      <c r="B16" s="107"/>
      <c r="C16" s="107"/>
      <c r="D16" s="107"/>
      <c r="E16" s="107"/>
      <c r="F16" s="109"/>
      <c r="G16" s="110"/>
      <c r="H16" s="64"/>
    </row>
    <row r="17" spans="1:10">
      <c r="A17" s="159"/>
      <c r="B17" s="107"/>
      <c r="C17" s="107"/>
      <c r="D17" s="107"/>
      <c r="E17" s="107"/>
      <c r="F17" s="111"/>
      <c r="G17" s="110"/>
      <c r="J17" s="12"/>
    </row>
    <row r="18" spans="1:10">
      <c r="A18" s="159"/>
      <c r="B18" s="107"/>
      <c r="C18" s="107"/>
      <c r="D18" s="107"/>
      <c r="E18" s="107"/>
      <c r="F18" s="107"/>
      <c r="G18" s="110"/>
    </row>
    <row r="19" spans="1:10">
      <c r="A19" s="159"/>
      <c r="B19" s="112"/>
      <c r="C19" s="112"/>
      <c r="D19" s="112"/>
      <c r="E19" s="112"/>
      <c r="F19" s="112"/>
      <c r="G19" s="110"/>
    </row>
    <row r="20" spans="1:10">
      <c r="A20" s="159"/>
      <c r="B20" s="112"/>
      <c r="C20" s="112"/>
      <c r="D20" s="113"/>
      <c r="E20" s="112"/>
      <c r="F20" s="113"/>
      <c r="G20" s="110"/>
    </row>
    <row r="21" spans="1:10">
      <c r="A21" s="159"/>
      <c r="B21" s="114"/>
      <c r="C21" s="114"/>
      <c r="D21" s="114"/>
      <c r="E21" s="114"/>
      <c r="F21" s="114"/>
      <c r="G21" s="110"/>
    </row>
    <row r="22" spans="1:10">
      <c r="A22" s="159"/>
      <c r="B22" s="107"/>
      <c r="C22" s="107"/>
      <c r="D22" s="107"/>
      <c r="E22" s="107"/>
      <c r="F22" s="107"/>
      <c r="G22" s="110"/>
    </row>
    <row r="23" spans="1:10">
      <c r="A23" s="159"/>
      <c r="B23" s="116"/>
      <c r="C23" s="116"/>
      <c r="D23" s="113"/>
      <c r="E23" s="116" t="s">
        <v>136</v>
      </c>
      <c r="F23" s="117"/>
      <c r="G23" s="118"/>
    </row>
    <row r="24" spans="1:10">
      <c r="A24" s="159"/>
      <c r="B24" s="107"/>
      <c r="C24" s="107"/>
      <c r="D24" s="107"/>
      <c r="E24" s="107"/>
      <c r="F24" s="107"/>
      <c r="G24" s="108"/>
    </row>
    <row r="25" spans="1:10">
      <c r="A25" s="158"/>
      <c r="B25" s="1"/>
      <c r="C25" s="1"/>
      <c r="D25" s="1"/>
      <c r="E25" s="1"/>
      <c r="F25" s="1"/>
      <c r="G25" s="119"/>
    </row>
    <row r="26" spans="1:10">
      <c r="A26" s="1"/>
      <c r="B26" s="99"/>
      <c r="C26" s="99"/>
      <c r="D26" s="99"/>
      <c r="E26" s="99"/>
      <c r="F26" s="99"/>
      <c r="G26" s="99"/>
    </row>
    <row r="27" spans="1:10" ht="15.75">
      <c r="A27" s="147"/>
      <c r="B27" s="107"/>
      <c r="C27" s="107"/>
      <c r="D27" s="107"/>
      <c r="E27" s="107"/>
      <c r="F27" s="107"/>
      <c r="G27" s="108"/>
    </row>
    <row r="28" spans="1:10">
      <c r="A28" s="158"/>
      <c r="B28" s="109"/>
      <c r="C28" s="109"/>
      <c r="D28" s="109"/>
      <c r="E28" s="109"/>
      <c r="F28" s="120"/>
      <c r="G28" s="110"/>
    </row>
    <row r="29" spans="1:10">
      <c r="A29" s="109"/>
      <c r="B29" s="109"/>
      <c r="C29" s="109"/>
      <c r="D29" s="109"/>
      <c r="E29" s="109"/>
      <c r="F29" s="120"/>
      <c r="G29" s="110"/>
    </row>
    <row r="30" spans="1:10">
      <c r="A30" s="109"/>
      <c r="B30" s="109"/>
      <c r="C30" s="109"/>
      <c r="D30" s="109"/>
      <c r="E30" s="109"/>
      <c r="F30" s="120"/>
      <c r="G30" s="110"/>
    </row>
    <row r="31" spans="1:10">
      <c r="A31" s="109"/>
      <c r="B31" s="107"/>
      <c r="C31" s="107"/>
      <c r="D31" s="107"/>
      <c r="E31" s="107"/>
      <c r="F31" s="124"/>
      <c r="G31" s="108"/>
    </row>
    <row r="32" spans="1:10">
      <c r="A32" s="158"/>
      <c r="B32" s="107"/>
      <c r="C32" s="107"/>
      <c r="D32" s="107"/>
      <c r="E32" s="107"/>
      <c r="F32" s="124"/>
      <c r="G32" s="108"/>
    </row>
    <row r="33" spans="1:7">
      <c r="A33" s="159"/>
      <c r="B33" s="107"/>
      <c r="C33" s="107"/>
      <c r="D33" s="107"/>
      <c r="E33" s="107"/>
      <c r="F33" s="107"/>
      <c r="G33" s="108"/>
    </row>
    <row r="34" spans="1:7">
      <c r="A34" s="158"/>
      <c r="B34" s="109"/>
      <c r="C34" s="109"/>
      <c r="D34" s="109"/>
      <c r="E34" s="109"/>
      <c r="F34" s="120"/>
      <c r="G34" s="110"/>
    </row>
    <row r="35" spans="1:7">
      <c r="A35" s="159"/>
      <c r="B35" s="109"/>
      <c r="C35" s="109"/>
      <c r="D35" s="109"/>
      <c r="E35" s="109"/>
      <c r="F35" s="120"/>
      <c r="G35" s="110"/>
    </row>
    <row r="36" spans="1:7">
      <c r="A36" s="159"/>
      <c r="B36" s="109"/>
      <c r="C36" s="109"/>
      <c r="D36" s="109"/>
      <c r="E36" s="109"/>
      <c r="F36" s="120"/>
      <c r="G36" s="110"/>
    </row>
    <row r="37" spans="1:7">
      <c r="A37" s="159"/>
      <c r="B37" s="109"/>
      <c r="C37" s="109"/>
      <c r="D37" s="109"/>
      <c r="E37" s="109"/>
      <c r="F37" s="120"/>
      <c r="G37" s="110"/>
    </row>
    <row r="38" spans="1:7">
      <c r="A38" s="159"/>
      <c r="B38" s="121"/>
      <c r="C38" s="121"/>
      <c r="D38" s="121"/>
      <c r="E38" s="121"/>
      <c r="F38" s="120"/>
      <c r="G38" s="110"/>
    </row>
    <row r="39" spans="1:7">
      <c r="A39" s="159"/>
      <c r="B39" s="109"/>
      <c r="C39" s="109"/>
      <c r="D39" s="109"/>
      <c r="E39" s="109"/>
      <c r="F39" s="120"/>
      <c r="G39" s="110"/>
    </row>
    <row r="40" spans="1:7">
      <c r="A40" s="159"/>
      <c r="B40" s="121"/>
      <c r="C40" s="122"/>
      <c r="D40" s="121"/>
      <c r="E40" s="123"/>
      <c r="F40" s="120"/>
      <c r="G40" s="110"/>
    </row>
    <row r="41" spans="1:7">
      <c r="A41" s="159"/>
      <c r="B41" s="109"/>
      <c r="C41" s="109"/>
      <c r="D41" s="109"/>
      <c r="E41" s="109"/>
      <c r="F41" s="120"/>
      <c r="G41" s="110"/>
    </row>
    <row r="42" spans="1:7">
      <c r="A42" s="159"/>
      <c r="B42" s="107"/>
      <c r="C42" s="107"/>
      <c r="D42" s="107"/>
      <c r="E42" s="107"/>
      <c r="F42" s="124"/>
      <c r="G42" s="108"/>
    </row>
    <row r="43" spans="1:7">
      <c r="A43" s="107"/>
      <c r="B43" s="109"/>
      <c r="C43" s="109"/>
      <c r="D43" s="109"/>
      <c r="E43" s="109"/>
      <c r="F43" s="109"/>
      <c r="G43" s="110"/>
    </row>
    <row r="44" spans="1:7">
      <c r="A44" s="159"/>
      <c r="B44" s="107"/>
      <c r="C44" s="107"/>
      <c r="D44" s="107"/>
      <c r="E44" s="107"/>
      <c r="F44" s="107"/>
      <c r="G44" s="108"/>
    </row>
    <row r="45" spans="1:7">
      <c r="A45" s="158"/>
      <c r="B45" s="109"/>
      <c r="C45" s="109"/>
      <c r="D45" s="109"/>
      <c r="E45" s="109"/>
      <c r="F45" s="109"/>
      <c r="G45" s="125"/>
    </row>
    <row r="46" spans="1:7">
      <c r="A46" s="159"/>
      <c r="B46" s="109"/>
      <c r="C46" s="109"/>
      <c r="D46" s="109"/>
      <c r="E46" s="109"/>
      <c r="F46" s="109"/>
      <c r="G46" s="110"/>
    </row>
    <row r="47" spans="1:7">
      <c r="A47" s="159"/>
      <c r="B47" s="109"/>
      <c r="C47" s="109"/>
      <c r="D47" s="109"/>
      <c r="E47" s="109"/>
      <c r="F47" s="109"/>
      <c r="G47" s="110"/>
    </row>
    <row r="48" spans="1:7">
      <c r="A48" s="159"/>
      <c r="B48" s="109"/>
      <c r="C48" s="109"/>
      <c r="D48" s="109"/>
      <c r="E48" s="109"/>
      <c r="F48" s="109"/>
      <c r="G48" s="110"/>
    </row>
    <row r="49" spans="1:7">
      <c r="A49" s="159"/>
      <c r="B49" s="109"/>
      <c r="C49" s="109"/>
      <c r="D49" s="109"/>
      <c r="E49" s="109"/>
      <c r="F49" s="109"/>
      <c r="G49" s="110"/>
    </row>
    <row r="50" spans="1:7">
      <c r="A50" s="159"/>
      <c r="B50" s="107"/>
      <c r="C50" s="107"/>
      <c r="D50" s="107"/>
      <c r="E50" s="107"/>
      <c r="F50" s="107"/>
      <c r="G50" s="108"/>
    </row>
    <row r="51" spans="1:7">
      <c r="A51" s="107"/>
      <c r="B51" s="126"/>
      <c r="C51" s="127"/>
      <c r="D51" s="128"/>
      <c r="E51" s="128"/>
      <c r="F51" s="128"/>
      <c r="G51" s="129"/>
    </row>
    <row r="52" spans="1:7">
      <c r="A52" s="1"/>
      <c r="B52" s="107"/>
      <c r="C52" s="107"/>
      <c r="D52" s="107"/>
      <c r="E52" s="107"/>
      <c r="F52" s="107"/>
      <c r="G52" s="108"/>
    </row>
    <row r="53" spans="1:7">
      <c r="A53" s="158"/>
      <c r="B53" s="126"/>
      <c r="C53" s="126"/>
      <c r="D53" s="126"/>
      <c r="E53" s="126"/>
      <c r="F53" s="126"/>
      <c r="G53" s="129"/>
    </row>
    <row r="54" spans="1:7">
      <c r="A54" s="1"/>
      <c r="B54" s="126"/>
      <c r="C54" s="126"/>
      <c r="D54" s="126"/>
      <c r="E54" s="126"/>
      <c r="F54" s="126"/>
      <c r="G54" s="129"/>
    </row>
    <row r="55" spans="1:7">
      <c r="A55" s="1"/>
      <c r="B55" s="126"/>
      <c r="C55" s="126"/>
      <c r="D55" s="126"/>
      <c r="E55" s="126"/>
      <c r="F55" s="126"/>
      <c r="G55" s="129"/>
    </row>
    <row r="56" spans="1:7">
      <c r="A56" s="1"/>
      <c r="B56" s="107"/>
      <c r="C56" s="107"/>
      <c r="D56" s="107"/>
      <c r="E56" s="107"/>
      <c r="F56" s="107"/>
      <c r="G56" s="108"/>
    </row>
    <row r="57" spans="1:7">
      <c r="A57" s="107"/>
      <c r="B57" s="126"/>
      <c r="C57" s="127"/>
      <c r="D57" s="128"/>
      <c r="E57" s="128"/>
      <c r="F57" s="128"/>
      <c r="G57" s="129"/>
    </row>
    <row r="58" spans="1:7">
      <c r="A58" s="1"/>
      <c r="B58" s="99"/>
      <c r="C58" s="99"/>
      <c r="D58" s="99"/>
      <c r="E58" s="99"/>
      <c r="F58" s="99"/>
      <c r="G58" s="99"/>
    </row>
    <row r="59" spans="1:7" ht="15.75">
      <c r="A59" s="147"/>
      <c r="B59" s="107"/>
      <c r="C59" s="107"/>
      <c r="D59" s="107"/>
      <c r="E59" s="107"/>
      <c r="F59" s="107"/>
      <c r="G59" s="108"/>
    </row>
    <row r="60" spans="1:7">
      <c r="A60" s="158"/>
      <c r="B60" s="109"/>
      <c r="C60" s="109"/>
      <c r="D60" s="109"/>
      <c r="E60" s="109"/>
      <c r="F60" s="120"/>
      <c r="G60" s="110"/>
    </row>
    <row r="61" spans="1:7">
      <c r="A61" s="109"/>
      <c r="B61" s="109"/>
      <c r="C61" s="109"/>
      <c r="D61" s="109"/>
      <c r="E61" s="123"/>
      <c r="F61" s="120"/>
      <c r="G61" s="110"/>
    </row>
    <row r="62" spans="1:7">
      <c r="A62" s="109"/>
      <c r="B62" s="109"/>
      <c r="C62" s="109"/>
      <c r="D62" s="109"/>
      <c r="E62" s="109"/>
      <c r="F62" s="120"/>
      <c r="G62" s="110"/>
    </row>
    <row r="63" spans="1:7">
      <c r="A63" s="109"/>
      <c r="B63" s="109"/>
      <c r="C63" s="109"/>
      <c r="D63" s="109"/>
      <c r="E63" s="109"/>
      <c r="F63" s="120"/>
      <c r="G63" s="110"/>
    </row>
    <row r="64" spans="1:7">
      <c r="A64" s="109"/>
      <c r="B64" s="109"/>
      <c r="C64" s="109"/>
      <c r="D64" s="109"/>
      <c r="E64" s="109"/>
      <c r="F64" s="120"/>
      <c r="G64" s="110"/>
    </row>
    <row r="65" spans="1:7">
      <c r="A65" s="109"/>
      <c r="B65" s="109"/>
      <c r="C65" s="109"/>
      <c r="D65" s="109"/>
      <c r="E65" s="109"/>
      <c r="F65" s="120"/>
      <c r="G65" s="110"/>
    </row>
    <row r="66" spans="1:7">
      <c r="A66" s="109"/>
      <c r="B66" s="109"/>
      <c r="C66" s="109"/>
      <c r="D66" s="109"/>
      <c r="E66" s="109"/>
      <c r="F66" s="120"/>
      <c r="G66" s="110"/>
    </row>
    <row r="67" spans="1:7">
      <c r="A67" s="109"/>
      <c r="B67" s="107"/>
      <c r="C67" s="107"/>
      <c r="D67" s="107"/>
      <c r="E67" s="107"/>
      <c r="F67" s="124"/>
      <c r="G67" s="108"/>
    </row>
    <row r="68" spans="1:7">
      <c r="A68" s="107"/>
      <c r="B68" s="1"/>
      <c r="C68" s="1"/>
      <c r="D68" s="1"/>
      <c r="E68" s="1"/>
      <c r="F68" s="1"/>
      <c r="G68" s="119"/>
    </row>
    <row r="69" spans="1:7">
      <c r="A69" s="1"/>
      <c r="B69" s="99"/>
      <c r="C69" s="99"/>
      <c r="D69" s="99"/>
      <c r="E69" s="99"/>
      <c r="F69" s="99"/>
      <c r="G69" s="99"/>
    </row>
    <row r="70" spans="1:7" ht="15.75">
      <c r="A70" s="147"/>
      <c r="B70" s="107"/>
      <c r="C70" s="107"/>
      <c r="D70" s="107"/>
      <c r="E70" s="107"/>
      <c r="F70" s="107"/>
      <c r="G70" s="108"/>
    </row>
    <row r="71" spans="1:7">
      <c r="A71" s="158"/>
      <c r="B71" s="121"/>
      <c r="C71" s="121"/>
      <c r="D71" s="121"/>
      <c r="E71" s="121"/>
      <c r="F71" s="121"/>
      <c r="G71" s="110"/>
    </row>
    <row r="72" spans="1:7">
      <c r="A72" s="121"/>
      <c r="B72" s="109"/>
      <c r="C72" s="109"/>
      <c r="D72" s="109"/>
      <c r="E72" s="109"/>
      <c r="F72" s="120"/>
      <c r="G72" s="110"/>
    </row>
    <row r="73" spans="1:7">
      <c r="A73" s="109"/>
      <c r="B73" s="109"/>
      <c r="C73" s="109"/>
      <c r="D73" s="109"/>
      <c r="E73" s="109"/>
      <c r="F73" s="120"/>
      <c r="G73" s="110"/>
    </row>
    <row r="74" spans="1:7">
      <c r="A74" s="109"/>
      <c r="B74" s="109"/>
      <c r="C74" s="109"/>
      <c r="D74" s="109"/>
      <c r="E74" s="130"/>
      <c r="F74" s="120"/>
      <c r="G74" s="110"/>
    </row>
    <row r="75" spans="1:7">
      <c r="A75" s="109"/>
      <c r="B75" s="121"/>
      <c r="C75" s="121"/>
      <c r="D75" s="121"/>
      <c r="E75" s="130"/>
      <c r="F75" s="120"/>
      <c r="G75" s="110"/>
    </row>
    <row r="76" spans="1:7">
      <c r="A76" s="109"/>
      <c r="B76" s="109"/>
      <c r="C76" s="109"/>
      <c r="D76" s="109"/>
      <c r="E76" s="131"/>
      <c r="F76" s="120"/>
      <c r="G76" s="110"/>
    </row>
    <row r="77" spans="1:7">
      <c r="A77" s="109"/>
      <c r="B77" s="121"/>
      <c r="C77" s="121"/>
      <c r="D77" s="121"/>
      <c r="E77" s="130"/>
      <c r="F77" s="120"/>
      <c r="G77" s="110"/>
    </row>
    <row r="78" spans="1:7">
      <c r="A78" s="109"/>
      <c r="B78" s="109"/>
      <c r="C78" s="109"/>
      <c r="D78" s="109"/>
      <c r="E78" s="123"/>
      <c r="F78" s="120"/>
      <c r="G78" s="110"/>
    </row>
    <row r="79" spans="1:7">
      <c r="A79" s="109"/>
      <c r="B79" s="121"/>
      <c r="C79" s="121"/>
      <c r="D79" s="121"/>
      <c r="E79" s="123"/>
      <c r="F79" s="120"/>
      <c r="G79" s="110"/>
    </row>
    <row r="80" spans="1:7">
      <c r="A80" s="109"/>
      <c r="B80" s="109"/>
      <c r="C80" s="109"/>
      <c r="D80" s="109"/>
      <c r="E80" s="123"/>
      <c r="F80" s="120"/>
      <c r="G80" s="110"/>
    </row>
    <row r="81" spans="1:7">
      <c r="A81" s="109"/>
      <c r="B81" s="109"/>
      <c r="C81" s="109"/>
      <c r="D81" s="109"/>
      <c r="E81" s="109"/>
      <c r="F81" s="120"/>
      <c r="G81" s="110"/>
    </row>
    <row r="82" spans="1:7">
      <c r="A82" s="109"/>
      <c r="B82" s="114"/>
      <c r="C82" s="114"/>
      <c r="D82" s="114"/>
      <c r="E82" s="114"/>
      <c r="F82" s="114"/>
      <c r="G82" s="108"/>
    </row>
    <row r="83" spans="1:7">
      <c r="A83" s="114"/>
      <c r="B83" s="107"/>
      <c r="C83" s="107"/>
      <c r="D83" s="107"/>
      <c r="E83" s="107"/>
      <c r="F83" s="107"/>
      <c r="G83" s="108"/>
    </row>
    <row r="84" spans="1:7">
      <c r="A84" s="107"/>
      <c r="B84" s="1"/>
      <c r="C84" s="1"/>
      <c r="D84" s="1"/>
      <c r="E84" s="1"/>
      <c r="F84" s="1"/>
      <c r="G84" s="108"/>
    </row>
    <row r="85" spans="1:7">
      <c r="A85" s="109"/>
      <c r="B85" s="1"/>
      <c r="C85" s="1"/>
      <c r="D85" s="1"/>
      <c r="E85" s="1"/>
      <c r="F85" s="1"/>
      <c r="G85" s="108"/>
    </row>
    <row r="86" spans="1:7">
      <c r="A86" s="109"/>
      <c r="B86" s="99"/>
      <c r="C86" s="99"/>
      <c r="D86" s="99"/>
      <c r="E86" s="99"/>
      <c r="F86" s="99"/>
      <c r="G86" s="108"/>
    </row>
    <row r="87" spans="1:7">
      <c r="A87" s="160"/>
      <c r="B87" s="109"/>
      <c r="C87" s="109"/>
      <c r="D87" s="109"/>
      <c r="E87" s="109"/>
      <c r="F87" s="109"/>
      <c r="G87" s="110"/>
    </row>
    <row r="88" spans="1:7">
      <c r="A88" s="109"/>
      <c r="B88" s="109"/>
      <c r="C88" s="109"/>
      <c r="D88" s="109"/>
      <c r="E88" s="109"/>
      <c r="F88" s="109"/>
      <c r="G88" s="110"/>
    </row>
    <row r="89" spans="1:7">
      <c r="A89" s="109"/>
      <c r="B89" s="107"/>
      <c r="C89" s="107"/>
      <c r="D89" s="107"/>
      <c r="E89" s="107"/>
      <c r="F89" s="107"/>
      <c r="G89" s="108"/>
    </row>
    <row r="90" spans="1:7">
      <c r="A90" s="107"/>
      <c r="B90" s="107"/>
      <c r="C90" s="107"/>
      <c r="D90" s="107"/>
      <c r="E90" s="107"/>
      <c r="F90" s="124"/>
      <c r="G90" s="108"/>
    </row>
    <row r="91" spans="1:7">
      <c r="A91" s="159"/>
      <c r="B91" s="99"/>
      <c r="C91" s="99"/>
      <c r="D91" s="99"/>
      <c r="E91" s="99"/>
      <c r="F91" s="99"/>
      <c r="G91" s="99"/>
    </row>
    <row r="92" spans="1:7" ht="15.75">
      <c r="A92" s="147"/>
      <c r="B92" s="107"/>
      <c r="C92" s="107"/>
      <c r="D92" s="107"/>
      <c r="E92" s="107"/>
      <c r="F92" s="107"/>
      <c r="G92" s="108"/>
    </row>
    <row r="93" spans="1:7">
      <c r="A93" s="107"/>
      <c r="B93" s="109"/>
      <c r="C93" s="109"/>
      <c r="D93" s="109"/>
      <c r="E93" s="109"/>
      <c r="F93" s="109"/>
      <c r="G93" s="110"/>
    </row>
    <row r="94" spans="1:7">
      <c r="A94" s="109"/>
      <c r="B94" s="109"/>
      <c r="C94" s="109"/>
      <c r="D94" s="109"/>
      <c r="E94" s="109"/>
      <c r="F94" s="109"/>
      <c r="G94" s="110"/>
    </row>
    <row r="95" spans="1:7">
      <c r="A95" s="109"/>
      <c r="B95" s="109"/>
      <c r="C95" s="109"/>
      <c r="D95" s="109"/>
      <c r="E95" s="109"/>
      <c r="F95" s="109"/>
      <c r="G95" s="110"/>
    </row>
    <row r="96" spans="1:7">
      <c r="A96" s="109"/>
      <c r="B96" s="109"/>
      <c r="C96" s="109"/>
      <c r="D96" s="109"/>
      <c r="E96" s="109"/>
      <c r="F96" s="109"/>
      <c r="G96" s="110"/>
    </row>
    <row r="97" spans="1:7">
      <c r="A97" s="109"/>
      <c r="B97" s="107"/>
      <c r="C97" s="107"/>
      <c r="D97" s="107"/>
      <c r="E97" s="107"/>
      <c r="F97" s="107"/>
      <c r="G97" s="108"/>
    </row>
    <row r="98" spans="1:7">
      <c r="A98" s="109"/>
      <c r="B98" s="1"/>
      <c r="C98" s="1"/>
      <c r="D98" s="1"/>
      <c r="E98" s="1"/>
      <c r="F98" s="1"/>
      <c r="G98" s="119"/>
    </row>
    <row r="99" spans="1:7">
      <c r="A99" s="1"/>
      <c r="B99" s="107"/>
      <c r="C99" s="107"/>
      <c r="D99" s="107"/>
      <c r="E99" s="107"/>
      <c r="F99" s="107"/>
      <c r="G99" s="108"/>
    </row>
    <row r="100" spans="1:7">
      <c r="A100" s="161"/>
      <c r="B100" s="109"/>
      <c r="C100" s="109"/>
      <c r="D100" s="109"/>
      <c r="E100" s="109"/>
      <c r="F100" s="109"/>
      <c r="G100" s="110"/>
    </row>
    <row r="101" spans="1:7">
      <c r="A101" s="109"/>
      <c r="B101" s="109"/>
      <c r="C101" s="109"/>
      <c r="D101" s="109"/>
      <c r="E101" s="109"/>
      <c r="F101" s="109"/>
      <c r="G101" s="110"/>
    </row>
    <row r="102" spans="1:7">
      <c r="A102" s="109"/>
      <c r="B102" s="109"/>
      <c r="C102" s="109"/>
      <c r="D102" s="109"/>
      <c r="E102" s="109"/>
      <c r="F102" s="109"/>
      <c r="G102" s="110"/>
    </row>
    <row r="103" spans="1:7">
      <c r="A103" s="109"/>
      <c r="B103" s="109"/>
      <c r="C103" s="109"/>
      <c r="D103" s="109"/>
      <c r="E103" s="109"/>
      <c r="F103" s="109"/>
      <c r="G103" s="110"/>
    </row>
    <row r="104" spans="1:7">
      <c r="A104" s="109"/>
      <c r="B104" s="109"/>
      <c r="C104" s="109"/>
      <c r="D104" s="109"/>
      <c r="E104" s="109"/>
      <c r="F104" s="109"/>
      <c r="G104" s="110"/>
    </row>
    <row r="105" spans="1:7">
      <c r="A105" s="109"/>
      <c r="B105" s="132"/>
      <c r="C105" s="132"/>
      <c r="D105" s="132"/>
      <c r="E105" s="132"/>
      <c r="F105" s="132"/>
      <c r="G105" s="108"/>
    </row>
    <row r="106" spans="1:7">
      <c r="A106" s="132"/>
      <c r="B106" s="130"/>
      <c r="C106" s="123"/>
      <c r="D106" s="133"/>
      <c r="E106" s="133"/>
      <c r="F106" s="133"/>
      <c r="G106" s="118"/>
    </row>
    <row r="107" spans="1:7">
      <c r="A107" s="1"/>
      <c r="B107" s="99"/>
      <c r="C107" s="99"/>
      <c r="D107" s="99"/>
      <c r="E107" s="99"/>
      <c r="F107" s="99"/>
      <c r="G107" s="99"/>
    </row>
    <row r="108" spans="1:7" ht="15.75">
      <c r="A108" s="147"/>
      <c r="B108" s="107"/>
      <c r="C108" s="107"/>
      <c r="D108" s="107"/>
      <c r="E108" s="107"/>
      <c r="F108" s="107"/>
      <c r="G108" s="108"/>
    </row>
    <row r="109" spans="1:7">
      <c r="A109" s="107"/>
      <c r="B109" s="109"/>
      <c r="C109" s="109"/>
      <c r="D109" s="109"/>
      <c r="E109" s="109"/>
      <c r="F109" s="123"/>
      <c r="G109" s="110"/>
    </row>
    <row r="110" spans="1:7">
      <c r="A110" s="109"/>
      <c r="B110" s="109"/>
      <c r="C110" s="109"/>
      <c r="D110" s="109"/>
      <c r="E110" s="109"/>
      <c r="F110" s="123"/>
      <c r="G110" s="110"/>
    </row>
    <row r="111" spans="1:7">
      <c r="A111" s="109"/>
      <c r="B111" s="109"/>
      <c r="C111" s="109"/>
      <c r="D111" s="109"/>
      <c r="E111" s="109"/>
      <c r="F111" s="120"/>
      <c r="G111" s="110"/>
    </row>
    <row r="112" spans="1:7">
      <c r="A112" s="109"/>
      <c r="B112" s="109"/>
      <c r="C112" s="109"/>
      <c r="D112" s="134"/>
      <c r="E112" s="123"/>
      <c r="F112" s="120"/>
      <c r="G112" s="110"/>
    </row>
    <row r="113" spans="1:7">
      <c r="A113" s="109"/>
      <c r="B113" s="109"/>
      <c r="C113" s="109"/>
      <c r="D113" s="134"/>
      <c r="E113" s="123"/>
      <c r="F113" s="120"/>
      <c r="G113" s="110"/>
    </row>
    <row r="114" spans="1:7">
      <c r="A114" s="109"/>
      <c r="B114" s="109"/>
      <c r="C114" s="109"/>
      <c r="D114" s="109"/>
      <c r="E114" s="130"/>
      <c r="F114" s="120"/>
      <c r="G114" s="110"/>
    </row>
    <row r="115" spans="1:7">
      <c r="A115" s="109"/>
      <c r="B115" s="109"/>
      <c r="C115" s="109"/>
      <c r="D115" s="134"/>
      <c r="E115" s="123"/>
      <c r="F115" s="120"/>
      <c r="G115" s="110"/>
    </row>
    <row r="116" spans="1:7">
      <c r="A116" s="109"/>
      <c r="B116" s="107"/>
      <c r="C116" s="107"/>
      <c r="D116" s="107"/>
      <c r="E116" s="107"/>
      <c r="F116" s="107"/>
      <c r="G116" s="108"/>
    </row>
    <row r="117" spans="1:7">
      <c r="A117" s="107"/>
      <c r="B117" s="121"/>
      <c r="C117" s="121"/>
      <c r="D117" s="121"/>
      <c r="E117" s="121"/>
      <c r="F117" s="121"/>
      <c r="G117" s="135"/>
    </row>
    <row r="118" spans="1:7">
      <c r="A118" s="162"/>
      <c r="B118" s="78"/>
      <c r="C118" s="78"/>
      <c r="D118" s="78"/>
      <c r="E118" s="1"/>
      <c r="F118" s="136"/>
      <c r="G118" s="137"/>
    </row>
    <row r="119" spans="1:7">
      <c r="A119" s="78"/>
      <c r="B119" s="78"/>
      <c r="C119" s="78"/>
      <c r="D119" s="78"/>
      <c r="E119" s="1"/>
      <c r="F119" s="78"/>
      <c r="G119" s="137"/>
    </row>
    <row r="120" spans="1:7">
      <c r="A120" s="78"/>
      <c r="B120" s="78"/>
      <c r="C120" s="78"/>
      <c r="D120" s="78"/>
      <c r="E120" s="1"/>
      <c r="F120" s="136"/>
      <c r="G120" s="137"/>
    </row>
    <row r="121" spans="1:7">
      <c r="A121" s="1"/>
      <c r="B121" s="78"/>
      <c r="C121" s="78"/>
      <c r="D121" s="78"/>
      <c r="E121" s="1"/>
      <c r="F121" s="136"/>
      <c r="G121" s="137"/>
    </row>
    <row r="122" spans="1:7">
      <c r="A122" s="78"/>
      <c r="B122" s="78"/>
      <c r="C122" s="78"/>
      <c r="D122" s="78"/>
      <c r="E122" s="1"/>
      <c r="F122" s="136"/>
      <c r="G122" s="137"/>
    </row>
    <row r="123" spans="1:7">
      <c r="A123" s="78"/>
      <c r="B123" s="78"/>
      <c r="C123" s="78"/>
      <c r="D123" s="78"/>
      <c r="E123" s="1"/>
      <c r="F123" s="136"/>
      <c r="G123" s="137"/>
    </row>
    <row r="124" spans="1:7">
      <c r="A124" s="78"/>
      <c r="B124" s="78"/>
      <c r="C124" s="78"/>
      <c r="D124" s="78"/>
      <c r="E124" s="1"/>
      <c r="F124" s="136"/>
      <c r="G124" s="137"/>
    </row>
    <row r="125" spans="1:7">
      <c r="A125" s="78"/>
      <c r="B125" s="78"/>
      <c r="C125" s="78"/>
      <c r="D125" s="78"/>
      <c r="E125" s="1"/>
      <c r="F125" s="136"/>
      <c r="G125" s="137"/>
    </row>
    <row r="126" spans="1:7">
      <c r="A126" s="78"/>
      <c r="B126" s="78"/>
      <c r="C126" s="78"/>
      <c r="D126" s="78"/>
      <c r="E126" s="1"/>
      <c r="F126" s="136"/>
      <c r="G126" s="137"/>
    </row>
    <row r="127" spans="1:7">
      <c r="A127" s="78"/>
      <c r="B127" s="99"/>
      <c r="C127" s="99"/>
      <c r="D127" s="99"/>
      <c r="E127" s="99"/>
      <c r="F127" s="99"/>
      <c r="G127" s="99"/>
    </row>
    <row r="128" spans="1:7" ht="15.75">
      <c r="A128" s="147"/>
      <c r="B128" s="107"/>
      <c r="C128" s="107"/>
      <c r="D128" s="107"/>
      <c r="E128" s="107"/>
      <c r="F128" s="107"/>
      <c r="G128" s="108"/>
    </row>
    <row r="129" spans="1:7">
      <c r="A129" s="107"/>
      <c r="B129" s="109"/>
      <c r="C129" s="109"/>
      <c r="D129" s="109"/>
      <c r="E129" s="109"/>
      <c r="F129" s="109"/>
      <c r="G129" s="110"/>
    </row>
    <row r="130" spans="1:7">
      <c r="A130" s="109"/>
      <c r="B130" s="109"/>
      <c r="C130" s="109"/>
      <c r="D130" s="109"/>
      <c r="E130" s="109"/>
      <c r="F130" s="109"/>
      <c r="G130" s="110"/>
    </row>
    <row r="131" spans="1:7">
      <c r="A131" s="109"/>
      <c r="B131" s="109"/>
      <c r="C131" s="109"/>
      <c r="D131" s="109"/>
      <c r="E131" s="109"/>
      <c r="F131" s="109"/>
      <c r="G131" s="110"/>
    </row>
    <row r="132" spans="1:7">
      <c r="A132" s="109"/>
      <c r="B132" s="109"/>
      <c r="C132" s="109"/>
      <c r="D132" s="109"/>
      <c r="E132" s="109"/>
      <c r="F132" s="109"/>
      <c r="G132" s="110"/>
    </row>
    <row r="133" spans="1:7">
      <c r="A133" s="109"/>
      <c r="B133" s="109"/>
      <c r="C133" s="109"/>
      <c r="D133" s="109"/>
      <c r="E133" s="109"/>
      <c r="F133" s="109"/>
      <c r="G133" s="110"/>
    </row>
    <row r="134" spans="1:7">
      <c r="A134" s="109"/>
      <c r="B134" s="109"/>
      <c r="C134" s="109"/>
      <c r="D134" s="109"/>
      <c r="E134" s="109"/>
      <c r="F134" s="109"/>
      <c r="G134" s="110"/>
    </row>
    <row r="135" spans="1:7">
      <c r="A135" s="109"/>
      <c r="B135" s="107"/>
      <c r="C135" s="107"/>
      <c r="D135" s="107"/>
      <c r="E135" s="107"/>
      <c r="F135" s="107"/>
      <c r="G135" s="108"/>
    </row>
    <row r="136" spans="1:7">
      <c r="A136" s="109"/>
      <c r="B136" s="107"/>
      <c r="C136" s="107"/>
      <c r="D136" s="107"/>
      <c r="E136" s="107"/>
      <c r="F136" s="107"/>
      <c r="G136" s="108"/>
    </row>
    <row r="137" spans="1:7">
      <c r="A137" s="109"/>
      <c r="B137" s="1"/>
      <c r="C137" s="1"/>
      <c r="D137" s="1"/>
      <c r="E137" s="1"/>
      <c r="F137" s="1"/>
      <c r="G137" s="1"/>
    </row>
    <row r="138" spans="1:7">
      <c r="A138" s="144"/>
    </row>
  </sheetData>
  <mergeCells count="10">
    <mergeCell ref="B12:F12"/>
    <mergeCell ref="D8:D9"/>
    <mergeCell ref="J10:J11"/>
    <mergeCell ref="I10:I11"/>
    <mergeCell ref="B11:F11"/>
    <mergeCell ref="I2:J3"/>
    <mergeCell ref="B10:C10"/>
    <mergeCell ref="B2:B3"/>
    <mergeCell ref="C2:C3"/>
    <mergeCell ref="F2:F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topLeftCell="A112" workbookViewId="0">
      <selection activeCell="E126" sqref="E126:E127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2" bestFit="1" customWidth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162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 ht="15" customHeight="1">
      <c r="A8" s="425" t="s">
        <v>230</v>
      </c>
      <c r="B8" s="425"/>
      <c r="C8" s="425"/>
      <c r="D8" s="425"/>
      <c r="E8" s="425"/>
      <c r="F8" s="425"/>
      <c r="G8" s="425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15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231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422" t="s">
        <v>19</v>
      </c>
      <c r="B19" s="423"/>
      <c r="C19" s="423"/>
      <c r="D19" s="423"/>
      <c r="E19" s="423"/>
      <c r="F19" s="423"/>
      <c r="G19" s="424"/>
    </row>
    <row r="20" spans="1:15">
      <c r="A20" s="280" t="s">
        <v>20</v>
      </c>
      <c r="B20" s="332" t="s">
        <v>21</v>
      </c>
      <c r="C20" s="333"/>
      <c r="D20" s="333"/>
      <c r="E20" s="333"/>
      <c r="F20" s="334"/>
      <c r="G20" s="281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15</v>
      </c>
      <c r="G21" s="11"/>
      <c r="I21" s="12"/>
    </row>
    <row r="22" spans="1:15">
      <c r="A22" s="13" t="s">
        <v>26</v>
      </c>
      <c r="B22" s="383" t="s">
        <v>27</v>
      </c>
      <c r="C22" s="384"/>
      <c r="D22" s="385"/>
      <c r="E22" s="14" t="s">
        <v>28</v>
      </c>
      <c r="F22" s="15">
        <v>0</v>
      </c>
      <c r="G22" s="16">
        <f>1302*F22</f>
        <v>0</v>
      </c>
      <c r="I22" s="12"/>
      <c r="J22" s="12"/>
      <c r="K22" s="12"/>
    </row>
    <row r="23" spans="1:15">
      <c r="A23" s="166" t="s">
        <v>29</v>
      </c>
      <c r="B23" s="386" t="s">
        <v>30</v>
      </c>
      <c r="C23" s="387"/>
      <c r="D23" s="387"/>
      <c r="E23" s="168" t="s">
        <v>31</v>
      </c>
      <c r="F23" s="169">
        <v>0.3</v>
      </c>
      <c r="G23" s="170"/>
      <c r="H23" s="17" t="s">
        <v>32</v>
      </c>
      <c r="I23" s="18" t="s">
        <v>33</v>
      </c>
      <c r="J23" s="12"/>
    </row>
    <row r="24" spans="1:15">
      <c r="A24" s="13" t="s">
        <v>34</v>
      </c>
      <c r="B24" s="388" t="s">
        <v>35</v>
      </c>
      <c r="C24" s="389"/>
      <c r="D24" s="389"/>
      <c r="E24" s="19" t="s">
        <v>36</v>
      </c>
      <c r="F24" s="20"/>
      <c r="G24" s="21"/>
      <c r="H24" s="17" t="s">
        <v>37</v>
      </c>
      <c r="I24" s="18" t="s">
        <v>33</v>
      </c>
      <c r="K24" s="12"/>
      <c r="L24" s="22"/>
      <c r="M24" s="22"/>
    </row>
    <row r="25" spans="1:15">
      <c r="A25" s="166" t="s">
        <v>38</v>
      </c>
      <c r="B25" s="171" t="s">
        <v>39</v>
      </c>
      <c r="C25" s="172" t="s">
        <v>40</v>
      </c>
      <c r="D25" s="173">
        <f>IF(I25="SIM",7*1.142857,0)</f>
        <v>0</v>
      </c>
      <c r="E25" s="174" t="s">
        <v>41</v>
      </c>
      <c r="F25" s="175">
        <f>IF(D25=0,0,(D25-7)*F21)</f>
        <v>0</v>
      </c>
      <c r="G25" s="176"/>
      <c r="H25" t="s">
        <v>42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390" t="s">
        <v>45</v>
      </c>
      <c r="C26" s="391"/>
      <c r="D26" s="391"/>
      <c r="E26" s="391"/>
      <c r="F26" s="392"/>
      <c r="G26" s="26"/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177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G21/220</f>
        <v>0</v>
      </c>
      <c r="G28" s="36"/>
    </row>
    <row r="29" spans="1:15">
      <c r="A29" s="293" t="s">
        <v>52</v>
      </c>
      <c r="B29" s="294"/>
      <c r="C29" s="294"/>
      <c r="D29" s="294"/>
      <c r="E29" s="294"/>
      <c r="F29" s="295"/>
      <c r="G29" s="179"/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422" t="s">
        <v>53</v>
      </c>
      <c r="B31" s="423"/>
      <c r="C31" s="423"/>
      <c r="D31" s="423"/>
      <c r="E31" s="423"/>
      <c r="F31" s="423"/>
      <c r="G31" s="424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>
        <f>G29*F33</f>
        <v>0</v>
      </c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>
        <f>G29*F34</f>
        <v>0</v>
      </c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>
        <f>SUM(G33:G35)</f>
        <v>0</v>
      </c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280" t="s">
        <v>61</v>
      </c>
      <c r="B38" s="332" t="s">
        <v>62</v>
      </c>
      <c r="C38" s="333"/>
      <c r="D38" s="333"/>
      <c r="E38" s="334"/>
      <c r="F38" s="280" t="s">
        <v>56</v>
      </c>
      <c r="G38" s="281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>
        <f t="shared" ref="G39:G46" si="0">ROUND(F39*($G$29+$G$36),2)</f>
        <v>0</v>
      </c>
      <c r="I39" s="49">
        <f t="shared" ref="I39:I46" si="1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>
        <f t="shared" si="0"/>
        <v>0</v>
      </c>
      <c r="I40" s="49">
        <f t="shared" si="1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>
        <f t="shared" si="0"/>
        <v>0</v>
      </c>
      <c r="I41" s="49">
        <f t="shared" si="1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>
        <f t="shared" si="0"/>
        <v>0</v>
      </c>
      <c r="I42" s="49">
        <f t="shared" si="1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>
        <f t="shared" si="0"/>
        <v>0</v>
      </c>
      <c r="I43" s="49">
        <f t="shared" si="1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>
        <f t="shared" si="0"/>
        <v>0</v>
      </c>
      <c r="I44" s="49">
        <f t="shared" si="1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>
        <f t="shared" si="0"/>
        <v>0</v>
      </c>
      <c r="I45" s="49">
        <f t="shared" si="1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>
        <f t="shared" si="0"/>
        <v>0</v>
      </c>
      <c r="I46" s="49">
        <f t="shared" si="1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>
        <f>SUM(G39:G46)</f>
        <v>0</v>
      </c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2" t="s">
        <v>73</v>
      </c>
      <c r="B51" s="365" t="s">
        <v>74</v>
      </c>
      <c r="C51" s="366"/>
      <c r="D51" s="366"/>
      <c r="E51" s="421"/>
      <c r="F51" s="367"/>
      <c r="G51" s="283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/>
      <c r="H58" s="17" t="s">
        <v>87</v>
      </c>
      <c r="I58" s="17" t="s">
        <v>33</v>
      </c>
    </row>
    <row r="59" spans="1:40">
      <c r="A59" s="314" t="s">
        <v>88</v>
      </c>
      <c r="B59" s="315"/>
      <c r="C59" s="315"/>
      <c r="D59" s="315"/>
      <c r="E59" s="378"/>
      <c r="F59" s="316"/>
      <c r="G59" s="9">
        <f>SUM(G52:G58)</f>
        <v>0</v>
      </c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14" t="s">
        <v>90</v>
      </c>
      <c r="B63" s="315"/>
      <c r="C63" s="315"/>
      <c r="D63" s="315"/>
      <c r="E63" s="315"/>
      <c r="F63" s="316"/>
      <c r="G63" s="9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9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9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9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9">
      <c r="A68" s="199"/>
      <c r="B68" s="197"/>
      <c r="C68" s="200"/>
      <c r="D68" s="201"/>
      <c r="E68" s="201"/>
      <c r="F68" s="201"/>
      <c r="G68" s="202"/>
    </row>
    <row r="69" spans="1:9">
      <c r="A69" s="320" t="s">
        <v>93</v>
      </c>
      <c r="B69" s="321"/>
      <c r="C69" s="321"/>
      <c r="D69" s="321"/>
      <c r="E69" s="321"/>
      <c r="F69" s="321"/>
      <c r="G69" s="322"/>
    </row>
    <row r="70" spans="1:9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9">
      <c r="A71" s="323" t="s">
        <v>23</v>
      </c>
      <c r="B71" s="299" t="s">
        <v>95</v>
      </c>
      <c r="C71" s="300"/>
      <c r="D71" s="300"/>
      <c r="E71" s="301"/>
      <c r="F71" s="326"/>
      <c r="G71" s="285">
        <f>ROUND(F71*G82,2)</f>
        <v>0</v>
      </c>
    </row>
    <row r="72" spans="1:9">
      <c r="A72" s="324"/>
      <c r="B72" s="299" t="s">
        <v>96</v>
      </c>
      <c r="C72" s="300"/>
      <c r="D72" s="301"/>
      <c r="E72" s="52"/>
      <c r="F72" s="327"/>
      <c r="G72" s="286"/>
    </row>
    <row r="73" spans="1:9">
      <c r="A73" s="166" t="s">
        <v>26</v>
      </c>
      <c r="B73" s="302" t="s">
        <v>97</v>
      </c>
      <c r="C73" s="303"/>
      <c r="D73" s="303"/>
      <c r="E73" s="304"/>
      <c r="F73" s="181"/>
      <c r="G73" s="184">
        <f>ROUND(F73*G82,2)</f>
        <v>0</v>
      </c>
    </row>
    <row r="74" spans="1:9">
      <c r="A74" s="13" t="s">
        <v>29</v>
      </c>
      <c r="B74" s="299" t="s">
        <v>98</v>
      </c>
      <c r="C74" s="300"/>
      <c r="D74" s="300"/>
      <c r="E74" s="301"/>
      <c r="F74" s="41"/>
      <c r="G74" s="50">
        <f>ROUND(F74*G82,2)</f>
        <v>0</v>
      </c>
    </row>
    <row r="75" spans="1:9">
      <c r="A75" s="166" t="s">
        <v>34</v>
      </c>
      <c r="B75" s="302" t="s">
        <v>99</v>
      </c>
      <c r="C75" s="303"/>
      <c r="D75" s="303"/>
      <c r="E75" s="304"/>
      <c r="F75" s="181"/>
      <c r="G75" s="184">
        <f>ROUND(F75*G82,2)</f>
        <v>0</v>
      </c>
    </row>
    <row r="76" spans="1:9">
      <c r="A76" s="13" t="s">
        <v>38</v>
      </c>
      <c r="B76" s="299" t="s">
        <v>100</v>
      </c>
      <c r="C76" s="300"/>
      <c r="D76" s="300"/>
      <c r="E76" s="301"/>
      <c r="F76" s="41"/>
      <c r="G76" s="50">
        <f>ROUND(F76*G82,2)</f>
        <v>0</v>
      </c>
    </row>
    <row r="77" spans="1:9">
      <c r="A77" s="166" t="s">
        <v>44</v>
      </c>
      <c r="B77" s="302" t="s">
        <v>101</v>
      </c>
      <c r="C77" s="303"/>
      <c r="D77" s="303"/>
      <c r="E77" s="304"/>
      <c r="F77" s="181"/>
      <c r="G77" s="184">
        <f>ROUND(F77*G82,2)</f>
        <v>0</v>
      </c>
    </row>
    <row r="78" spans="1:9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9">
      <c r="A79" s="199"/>
      <c r="B79" s="199"/>
      <c r="C79" s="203"/>
      <c r="D79" s="203"/>
      <c r="E79" s="203"/>
      <c r="F79" s="203"/>
      <c r="G79" s="204"/>
    </row>
    <row r="80" spans="1:9">
      <c r="A80" s="320" t="s">
        <v>102</v>
      </c>
      <c r="B80" s="321"/>
      <c r="C80" s="321"/>
      <c r="D80" s="321"/>
      <c r="E80" s="321"/>
      <c r="F80" s="321"/>
      <c r="G80" s="322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>
        <f>G29+G33+G34+G59</f>
        <v>0</v>
      </c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>
        <f>ROUND(G82*F84,2)</f>
        <v>0</v>
      </c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>
        <f>ROUND(G82*F86,2)</f>
        <v>0</v>
      </c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>
        <f>ROUND(G82*F88,2)</f>
        <v>0</v>
      </c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163</v>
      </c>
      <c r="E90" s="69"/>
      <c r="F90" s="350"/>
      <c r="G90" s="352">
        <f>ROUND(G82*F90,2)</f>
        <v>0</v>
      </c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>
        <f>ROUND(F92*G29,2)</f>
        <v>0</v>
      </c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>
        <f>(G82*F93)/12</f>
        <v>0</v>
      </c>
    </row>
    <row r="94" spans="1:7">
      <c r="A94" s="329" t="s">
        <v>117</v>
      </c>
      <c r="B94" s="330"/>
      <c r="C94" s="330"/>
      <c r="D94" s="330"/>
      <c r="E94" s="330"/>
      <c r="F94" s="331"/>
      <c r="G94" s="205">
        <f>SUM(G83:G93)</f>
        <v>0</v>
      </c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/>
    </row>
    <row r="110" spans="1:7">
      <c r="A110" s="239"/>
      <c r="B110" s="311" t="s">
        <v>131</v>
      </c>
      <c r="C110" s="312"/>
      <c r="D110" s="312"/>
      <c r="E110" s="312"/>
      <c r="F110" s="313"/>
      <c r="G110" s="240">
        <f>SUM(G105:G109)</f>
        <v>0</v>
      </c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>
        <f>F123*(SUM(G114:G118))</f>
        <v>0</v>
      </c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>
        <f>F124*(G119+G123)</f>
        <v>0</v>
      </c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>
        <f>TRUNC(G139,2)</f>
        <v>0</v>
      </c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>
        <f>ROUND((G123+G124+G125),2)</f>
        <v>0</v>
      </c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 t="shared" ref="G143:G147" si="2"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>
        <f t="shared" si="2"/>
        <v>0</v>
      </c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>
        <f t="shared" si="2"/>
        <v>0</v>
      </c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>
        <f t="shared" si="2"/>
        <v>0</v>
      </c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>
        <f t="shared" si="2"/>
        <v>0</v>
      </c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>
        <f>G130</f>
        <v>0</v>
      </c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>
        <f>TRUNC(SUM(G143:G148),2)</f>
        <v>0</v>
      </c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164</v>
      </c>
      <c r="C150" s="291"/>
      <c r="D150" s="291"/>
      <c r="E150" s="291"/>
      <c r="F150" s="292"/>
      <c r="G150" s="97">
        <f>G149*6</f>
        <v>0</v>
      </c>
    </row>
  </sheetData>
  <mergeCells count="149">
    <mergeCell ref="B93:E93"/>
    <mergeCell ref="A1:G1"/>
    <mergeCell ref="A2:G2"/>
    <mergeCell ref="A3:G3"/>
    <mergeCell ref="A4:G4"/>
    <mergeCell ref="A5:G5"/>
    <mergeCell ref="A6:G6"/>
    <mergeCell ref="B12:E12"/>
    <mergeCell ref="F12:G12"/>
    <mergeCell ref="B13:E13"/>
    <mergeCell ref="F13:G13"/>
    <mergeCell ref="B14:E14"/>
    <mergeCell ref="F14:G14"/>
    <mergeCell ref="A7:G7"/>
    <mergeCell ref="A8:G8"/>
    <mergeCell ref="A9:G9"/>
    <mergeCell ref="A10:G10"/>
    <mergeCell ref="B11:E11"/>
    <mergeCell ref="F11:G11"/>
    <mergeCell ref="A19:G19"/>
    <mergeCell ref="B20:F20"/>
    <mergeCell ref="B21:D21"/>
    <mergeCell ref="B22:D22"/>
    <mergeCell ref="B23:D23"/>
    <mergeCell ref="B24:D24"/>
    <mergeCell ref="B15:E15"/>
    <mergeCell ref="F15:G15"/>
    <mergeCell ref="B16:E16"/>
    <mergeCell ref="F16:G16"/>
    <mergeCell ref="B17:E17"/>
    <mergeCell ref="F17:G17"/>
    <mergeCell ref="B34:E34"/>
    <mergeCell ref="B35:E35"/>
    <mergeCell ref="A36:E36"/>
    <mergeCell ref="B38:E38"/>
    <mergeCell ref="L38:O39"/>
    <mergeCell ref="B39:E39"/>
    <mergeCell ref="B26:F26"/>
    <mergeCell ref="B27:F27"/>
    <mergeCell ref="A29:F29"/>
    <mergeCell ref="A31:G31"/>
    <mergeCell ref="B32:E32"/>
    <mergeCell ref="B33:E33"/>
    <mergeCell ref="B46:E46"/>
    <mergeCell ref="A47:E47"/>
    <mergeCell ref="A49:G49"/>
    <mergeCell ref="B51:F51"/>
    <mergeCell ref="B52:D52"/>
    <mergeCell ref="B53:D53"/>
    <mergeCell ref="B40:E40"/>
    <mergeCell ref="L40:O41"/>
    <mergeCell ref="B41:E41"/>
    <mergeCell ref="B42:E42"/>
    <mergeCell ref="B43:E43"/>
    <mergeCell ref="B44:E44"/>
    <mergeCell ref="A61:G61"/>
    <mergeCell ref="A63:F63"/>
    <mergeCell ref="B64:F64"/>
    <mergeCell ref="B65:F65"/>
    <mergeCell ref="B66:F66"/>
    <mergeCell ref="A67:F67"/>
    <mergeCell ref="B54:F54"/>
    <mergeCell ref="B55:F55"/>
    <mergeCell ref="B56:F56"/>
    <mergeCell ref="B57:F57"/>
    <mergeCell ref="B58:D58"/>
    <mergeCell ref="A59:F59"/>
    <mergeCell ref="B73:E73"/>
    <mergeCell ref="B74:E74"/>
    <mergeCell ref="B75:E75"/>
    <mergeCell ref="B76:E76"/>
    <mergeCell ref="B77:E77"/>
    <mergeCell ref="A78:E78"/>
    <mergeCell ref="A69:G69"/>
    <mergeCell ref="A70:F70"/>
    <mergeCell ref="A71:A72"/>
    <mergeCell ref="B71:E71"/>
    <mergeCell ref="F71:F72"/>
    <mergeCell ref="G71:G72"/>
    <mergeCell ref="B72:D72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A90:A91"/>
    <mergeCell ref="B90:C90"/>
    <mergeCell ref="F90:F91"/>
    <mergeCell ref="G90:G91"/>
    <mergeCell ref="B91:D91"/>
    <mergeCell ref="B92:E92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101:F101"/>
    <mergeCell ref="A103:G103"/>
    <mergeCell ref="B104:F104"/>
    <mergeCell ref="B105:F105"/>
    <mergeCell ref="B106:F106"/>
    <mergeCell ref="B107:F107"/>
    <mergeCell ref="A94:F94"/>
    <mergeCell ref="B95:F95"/>
    <mergeCell ref="B96:F96"/>
    <mergeCell ref="A98:F98"/>
    <mergeCell ref="B99:F99"/>
    <mergeCell ref="B100:F100"/>
    <mergeCell ref="B116:F116"/>
    <mergeCell ref="B117:F117"/>
    <mergeCell ref="B118:F118"/>
    <mergeCell ref="A119:F119"/>
    <mergeCell ref="A121:G121"/>
    <mergeCell ref="B122:E122"/>
    <mergeCell ref="B108:F108"/>
    <mergeCell ref="B109:F109"/>
    <mergeCell ref="B110:F110"/>
    <mergeCell ref="A113:F113"/>
    <mergeCell ref="B114:F114"/>
    <mergeCell ref="B115:F115"/>
    <mergeCell ref="B123:E123"/>
    <mergeCell ref="B124:E124"/>
    <mergeCell ref="A125:A129"/>
    <mergeCell ref="B125:E125"/>
    <mergeCell ref="F125:F129"/>
    <mergeCell ref="G125:G129"/>
    <mergeCell ref="B126:C127"/>
    <mergeCell ref="B128:D128"/>
    <mergeCell ref="B129:C129"/>
    <mergeCell ref="B146:F146"/>
    <mergeCell ref="B147:F147"/>
    <mergeCell ref="B148:F148"/>
    <mergeCell ref="B149:F149"/>
    <mergeCell ref="B150:F150"/>
    <mergeCell ref="A130:F130"/>
    <mergeCell ref="A141:G141"/>
    <mergeCell ref="A142:F142"/>
    <mergeCell ref="B143:F143"/>
    <mergeCell ref="B144:F144"/>
    <mergeCell ref="B145:F145"/>
  </mergeCells>
  <dataValidations count="1">
    <dataValidation type="list" allowBlank="1" showInputMessage="1" showErrorMessage="1" sqref="I23:I25 I58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topLeftCell="A130" workbookViewId="0">
      <selection activeCell="F24" sqref="F24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0.140625" bestFit="1" customWidth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165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 ht="15" customHeight="1">
      <c r="A8" s="417" t="s">
        <v>230</v>
      </c>
      <c r="B8" s="417"/>
      <c r="C8" s="417"/>
      <c r="D8" s="417"/>
      <c r="E8" s="417"/>
      <c r="F8" s="417"/>
      <c r="G8" s="417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166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232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422" t="s">
        <v>19</v>
      </c>
      <c r="B19" s="423"/>
      <c r="C19" s="423"/>
      <c r="D19" s="423"/>
      <c r="E19" s="423"/>
      <c r="F19" s="423"/>
      <c r="G19" s="424"/>
    </row>
    <row r="20" spans="1:15">
      <c r="A20" s="280" t="s">
        <v>20</v>
      </c>
      <c r="B20" s="332" t="s">
        <v>21</v>
      </c>
      <c r="C20" s="333"/>
      <c r="D20" s="333"/>
      <c r="E20" s="333"/>
      <c r="F20" s="334"/>
      <c r="G20" s="281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15</v>
      </c>
      <c r="G21" s="11"/>
      <c r="I21" s="12"/>
    </row>
    <row r="22" spans="1:15">
      <c r="A22" s="13" t="s">
        <v>26</v>
      </c>
      <c r="B22" s="383" t="s">
        <v>27</v>
      </c>
      <c r="C22" s="384"/>
      <c r="D22" s="385"/>
      <c r="E22" s="14" t="s">
        <v>28</v>
      </c>
      <c r="F22" s="15">
        <v>0</v>
      </c>
      <c r="G22" s="16">
        <f>1302*F22</f>
        <v>0</v>
      </c>
      <c r="I22" s="12"/>
      <c r="J22" s="12"/>
      <c r="K22" s="12"/>
    </row>
    <row r="23" spans="1:15">
      <c r="A23" s="166" t="s">
        <v>29</v>
      </c>
      <c r="B23" s="386" t="s">
        <v>30</v>
      </c>
      <c r="C23" s="387"/>
      <c r="D23" s="387"/>
      <c r="E23" s="168" t="s">
        <v>31</v>
      </c>
      <c r="F23" s="169">
        <v>0.3</v>
      </c>
      <c r="G23" s="170"/>
      <c r="H23" s="17" t="s">
        <v>32</v>
      </c>
      <c r="I23" s="18" t="s">
        <v>33</v>
      </c>
      <c r="J23" s="12"/>
    </row>
    <row r="24" spans="1:15">
      <c r="A24" s="13" t="s">
        <v>34</v>
      </c>
      <c r="B24" s="388" t="s">
        <v>35</v>
      </c>
      <c r="C24" s="389"/>
      <c r="D24" s="389"/>
      <c r="E24" s="19" t="s">
        <v>36</v>
      </c>
      <c r="F24" s="20"/>
      <c r="G24" s="21"/>
      <c r="H24" s="17" t="s">
        <v>37</v>
      </c>
      <c r="I24" s="18" t="s">
        <v>43</v>
      </c>
      <c r="K24" s="12"/>
      <c r="L24" s="22"/>
      <c r="M24" s="22"/>
    </row>
    <row r="25" spans="1:15">
      <c r="A25" s="166" t="s">
        <v>38</v>
      </c>
      <c r="B25" s="171" t="s">
        <v>39</v>
      </c>
      <c r="C25" s="172" t="s">
        <v>40</v>
      </c>
      <c r="D25" s="173">
        <f>IF(I25="SIM",7*1.142857,0)</f>
        <v>0</v>
      </c>
      <c r="E25" s="174" t="s">
        <v>41</v>
      </c>
      <c r="F25" s="175">
        <f>IF(D25=0,0,(D25-7)*F21)</f>
        <v>0</v>
      </c>
      <c r="G25" s="176"/>
      <c r="H25" t="s">
        <v>42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390" t="s">
        <v>45</v>
      </c>
      <c r="C26" s="391"/>
      <c r="D26" s="391"/>
      <c r="E26" s="391"/>
      <c r="F26" s="392"/>
      <c r="G26" s="26"/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177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G21/220</f>
        <v>0</v>
      </c>
      <c r="G28" s="36"/>
    </row>
    <row r="29" spans="1:15">
      <c r="A29" s="293" t="s">
        <v>52</v>
      </c>
      <c r="B29" s="294"/>
      <c r="C29" s="294"/>
      <c r="D29" s="294"/>
      <c r="E29" s="294"/>
      <c r="F29" s="295"/>
      <c r="G29" s="179"/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422" t="s">
        <v>53</v>
      </c>
      <c r="B31" s="423"/>
      <c r="C31" s="423"/>
      <c r="D31" s="423"/>
      <c r="E31" s="423"/>
      <c r="F31" s="423"/>
      <c r="G31" s="424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>
        <f>G29*F33</f>
        <v>0</v>
      </c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>
        <f>G29*F34</f>
        <v>0</v>
      </c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>
        <f>SUM(G33:G35)</f>
        <v>0</v>
      </c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280" t="s">
        <v>61</v>
      </c>
      <c r="B38" s="332" t="s">
        <v>62</v>
      </c>
      <c r="C38" s="333"/>
      <c r="D38" s="333"/>
      <c r="E38" s="334"/>
      <c r="F38" s="280" t="s">
        <v>56</v>
      </c>
      <c r="G38" s="281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>
        <f t="shared" ref="G39:G46" si="0">ROUND(F39*($G$29+$G$36),2)</f>
        <v>0</v>
      </c>
      <c r="I39" s="49">
        <f t="shared" ref="I39:I46" si="1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>
        <f t="shared" si="0"/>
        <v>0</v>
      </c>
      <c r="I40" s="49">
        <f t="shared" si="1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>
        <f t="shared" si="0"/>
        <v>0</v>
      </c>
      <c r="I41" s="49">
        <f t="shared" si="1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>
        <f t="shared" si="0"/>
        <v>0</v>
      </c>
      <c r="I42" s="49">
        <f t="shared" si="1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>
        <f t="shared" si="0"/>
        <v>0</v>
      </c>
      <c r="I43" s="49">
        <f t="shared" si="1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>
        <f t="shared" si="0"/>
        <v>0</v>
      </c>
      <c r="I44" s="49">
        <f t="shared" si="1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>
        <f t="shared" si="0"/>
        <v>0</v>
      </c>
      <c r="I45" s="49">
        <f t="shared" si="1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>
        <f t="shared" si="0"/>
        <v>0</v>
      </c>
      <c r="I46" s="49">
        <f t="shared" si="1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>
        <f>SUM(G39:G46)</f>
        <v>0</v>
      </c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2" t="s">
        <v>73</v>
      </c>
      <c r="B51" s="365" t="s">
        <v>74</v>
      </c>
      <c r="C51" s="366"/>
      <c r="D51" s="366"/>
      <c r="E51" s="421"/>
      <c r="F51" s="367"/>
      <c r="G51" s="283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/>
      <c r="H58" s="17" t="s">
        <v>87</v>
      </c>
      <c r="I58" s="17" t="s">
        <v>33</v>
      </c>
    </row>
    <row r="59" spans="1:40">
      <c r="A59" s="314" t="s">
        <v>88</v>
      </c>
      <c r="B59" s="315"/>
      <c r="C59" s="315"/>
      <c r="D59" s="315"/>
      <c r="E59" s="378"/>
      <c r="F59" s="316"/>
      <c r="G59" s="9">
        <f>SUM(G52:G58)</f>
        <v>0</v>
      </c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14" t="s">
        <v>90</v>
      </c>
      <c r="B63" s="315"/>
      <c r="C63" s="315"/>
      <c r="D63" s="315"/>
      <c r="E63" s="315"/>
      <c r="F63" s="316"/>
      <c r="G63" s="9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9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9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9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9">
      <c r="A68" s="199"/>
      <c r="B68" s="197"/>
      <c r="C68" s="200"/>
      <c r="D68" s="201"/>
      <c r="E68" s="201"/>
      <c r="F68" s="201"/>
      <c r="G68" s="202"/>
    </row>
    <row r="69" spans="1:9">
      <c r="A69" s="320" t="s">
        <v>93</v>
      </c>
      <c r="B69" s="321"/>
      <c r="C69" s="321"/>
      <c r="D69" s="321"/>
      <c r="E69" s="321"/>
      <c r="F69" s="321"/>
      <c r="G69" s="322"/>
    </row>
    <row r="70" spans="1:9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9">
      <c r="A71" s="323" t="s">
        <v>23</v>
      </c>
      <c r="B71" s="299" t="s">
        <v>95</v>
      </c>
      <c r="C71" s="300"/>
      <c r="D71" s="300"/>
      <c r="E71" s="301"/>
      <c r="F71" s="326"/>
      <c r="G71" s="285">
        <f>ROUND(F71*G82,2)</f>
        <v>0</v>
      </c>
    </row>
    <row r="72" spans="1:9">
      <c r="A72" s="324"/>
      <c r="B72" s="299" t="s">
        <v>111</v>
      </c>
      <c r="C72" s="300"/>
      <c r="D72" s="301"/>
      <c r="E72" s="52"/>
      <c r="F72" s="327"/>
      <c r="G72" s="286"/>
    </row>
    <row r="73" spans="1:9">
      <c r="A73" s="166" t="s">
        <v>26</v>
      </c>
      <c r="B73" s="302" t="s">
        <v>97</v>
      </c>
      <c r="C73" s="303"/>
      <c r="D73" s="303"/>
      <c r="E73" s="304"/>
      <c r="F73" s="181"/>
      <c r="G73" s="184">
        <f>ROUND(F73*G82,2)</f>
        <v>0</v>
      </c>
    </row>
    <row r="74" spans="1:9">
      <c r="A74" s="13" t="s">
        <v>29</v>
      </c>
      <c r="B74" s="299" t="s">
        <v>98</v>
      </c>
      <c r="C74" s="300"/>
      <c r="D74" s="300"/>
      <c r="E74" s="301"/>
      <c r="F74" s="41"/>
      <c r="G74" s="50">
        <f>ROUND(F74*G82,2)</f>
        <v>0</v>
      </c>
    </row>
    <row r="75" spans="1:9">
      <c r="A75" s="166" t="s">
        <v>34</v>
      </c>
      <c r="B75" s="302" t="s">
        <v>99</v>
      </c>
      <c r="C75" s="303"/>
      <c r="D75" s="303"/>
      <c r="E75" s="304"/>
      <c r="F75" s="181"/>
      <c r="G75" s="184">
        <f>ROUND(F75*G82,2)</f>
        <v>0</v>
      </c>
    </row>
    <row r="76" spans="1:9">
      <c r="A76" s="13" t="s">
        <v>38</v>
      </c>
      <c r="B76" s="299" t="s">
        <v>100</v>
      </c>
      <c r="C76" s="300"/>
      <c r="D76" s="300"/>
      <c r="E76" s="301"/>
      <c r="F76" s="41"/>
      <c r="G76" s="50">
        <f>ROUND(F76*G82,2)</f>
        <v>0</v>
      </c>
    </row>
    <row r="77" spans="1:9">
      <c r="A77" s="166" t="s">
        <v>44</v>
      </c>
      <c r="B77" s="302" t="s">
        <v>101</v>
      </c>
      <c r="C77" s="303"/>
      <c r="D77" s="303"/>
      <c r="E77" s="304"/>
      <c r="F77" s="181"/>
      <c r="G77" s="184">
        <f>ROUND(F77*G82,2)</f>
        <v>0</v>
      </c>
    </row>
    <row r="78" spans="1:9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9">
      <c r="A79" s="199"/>
      <c r="B79" s="199"/>
      <c r="C79" s="203"/>
      <c r="D79" s="203"/>
      <c r="E79" s="203"/>
      <c r="F79" s="203"/>
      <c r="G79" s="204"/>
    </row>
    <row r="80" spans="1:9">
      <c r="A80" s="320" t="s">
        <v>102</v>
      </c>
      <c r="B80" s="321"/>
      <c r="C80" s="321"/>
      <c r="D80" s="321"/>
      <c r="E80" s="321"/>
      <c r="F80" s="321"/>
      <c r="G80" s="322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>
        <f>G29+G33+G34+G59</f>
        <v>0</v>
      </c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>
        <f>ROUND(G82*F84,2)</f>
        <v>0</v>
      </c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>
        <f>ROUND(G82*F86,2)</f>
        <v>0</v>
      </c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>
        <f>ROUND(G82*F88,2)</f>
        <v>0</v>
      </c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163</v>
      </c>
      <c r="E90" s="69"/>
      <c r="F90" s="350"/>
      <c r="G90" s="352">
        <f>ROUND(G82*F90,2)</f>
        <v>0</v>
      </c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>
        <f>ROUND(F92*G29,2)</f>
        <v>0</v>
      </c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>
        <f>(G82*F93)/12</f>
        <v>0</v>
      </c>
    </row>
    <row r="94" spans="1:7">
      <c r="A94" s="329" t="s">
        <v>117</v>
      </c>
      <c r="B94" s="330"/>
      <c r="C94" s="330"/>
      <c r="D94" s="330"/>
      <c r="E94" s="330"/>
      <c r="F94" s="331"/>
      <c r="G94" s="205">
        <f>SUM(G83:G93)</f>
        <v>0</v>
      </c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/>
    </row>
    <row r="110" spans="1:7">
      <c r="A110" s="239"/>
      <c r="B110" s="311" t="s">
        <v>131</v>
      </c>
      <c r="C110" s="312"/>
      <c r="D110" s="312"/>
      <c r="E110" s="312"/>
      <c r="F110" s="313"/>
      <c r="G110" s="240">
        <f>SUM(G105:G109)</f>
        <v>0</v>
      </c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>
        <f>F123*(SUM(G114:G118))</f>
        <v>0</v>
      </c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>
        <f>F124*(G119+G123)</f>
        <v>0</v>
      </c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>
        <f>TRUNC(G139,2)</f>
        <v>0</v>
      </c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>
        <f>ROUND((G123+G124+G125),2)</f>
        <v>0</v>
      </c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 t="shared" ref="G143:G147" si="2"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>
        <f t="shared" si="2"/>
        <v>0</v>
      </c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>
        <f t="shared" si="2"/>
        <v>0</v>
      </c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>
        <f t="shared" si="2"/>
        <v>0</v>
      </c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>
        <f t="shared" si="2"/>
        <v>0</v>
      </c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>
        <f>G130</f>
        <v>0</v>
      </c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>
        <f>TRUNC(SUM(G143:G148),2)</f>
        <v>0</v>
      </c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167</v>
      </c>
      <c r="C150" s="291"/>
      <c r="D150" s="291"/>
      <c r="E150" s="291"/>
      <c r="F150" s="292"/>
      <c r="G150" s="97">
        <f>G149*2</f>
        <v>0</v>
      </c>
    </row>
  </sheetData>
  <mergeCells count="149">
    <mergeCell ref="B93:E93"/>
    <mergeCell ref="A1:G1"/>
    <mergeCell ref="A2:G2"/>
    <mergeCell ref="A3:G3"/>
    <mergeCell ref="A4:G4"/>
    <mergeCell ref="A5:G5"/>
    <mergeCell ref="A6:G6"/>
    <mergeCell ref="B12:E12"/>
    <mergeCell ref="F12:G12"/>
    <mergeCell ref="B13:E13"/>
    <mergeCell ref="F13:G13"/>
    <mergeCell ref="B14:E14"/>
    <mergeCell ref="F14:G14"/>
    <mergeCell ref="A7:G7"/>
    <mergeCell ref="A8:G8"/>
    <mergeCell ref="A9:G9"/>
    <mergeCell ref="A10:G10"/>
    <mergeCell ref="B11:E11"/>
    <mergeCell ref="F11:G11"/>
    <mergeCell ref="A19:G19"/>
    <mergeCell ref="B20:F20"/>
    <mergeCell ref="B21:D21"/>
    <mergeCell ref="B22:D22"/>
    <mergeCell ref="B23:D23"/>
    <mergeCell ref="B24:D24"/>
    <mergeCell ref="B15:E15"/>
    <mergeCell ref="F15:G15"/>
    <mergeCell ref="B16:E16"/>
    <mergeCell ref="F16:G16"/>
    <mergeCell ref="B17:E17"/>
    <mergeCell ref="F17:G17"/>
    <mergeCell ref="B34:E34"/>
    <mergeCell ref="B35:E35"/>
    <mergeCell ref="A36:E36"/>
    <mergeCell ref="B38:E38"/>
    <mergeCell ref="L38:O39"/>
    <mergeCell ref="B39:E39"/>
    <mergeCell ref="B26:F26"/>
    <mergeCell ref="B27:F27"/>
    <mergeCell ref="A29:F29"/>
    <mergeCell ref="A31:G31"/>
    <mergeCell ref="B32:E32"/>
    <mergeCell ref="B33:E33"/>
    <mergeCell ref="B46:E46"/>
    <mergeCell ref="A47:E47"/>
    <mergeCell ref="A49:G49"/>
    <mergeCell ref="B51:F51"/>
    <mergeCell ref="B52:D52"/>
    <mergeCell ref="B53:D53"/>
    <mergeCell ref="B40:E40"/>
    <mergeCell ref="L40:O41"/>
    <mergeCell ref="B41:E41"/>
    <mergeCell ref="B42:E42"/>
    <mergeCell ref="B43:E43"/>
    <mergeCell ref="B44:E44"/>
    <mergeCell ref="A61:G61"/>
    <mergeCell ref="A63:F63"/>
    <mergeCell ref="B64:F64"/>
    <mergeCell ref="B65:F65"/>
    <mergeCell ref="B66:F66"/>
    <mergeCell ref="A67:F67"/>
    <mergeCell ref="B54:F54"/>
    <mergeCell ref="B55:F55"/>
    <mergeCell ref="B56:F56"/>
    <mergeCell ref="B57:F57"/>
    <mergeCell ref="B58:D58"/>
    <mergeCell ref="A59:F59"/>
    <mergeCell ref="B73:E73"/>
    <mergeCell ref="B74:E74"/>
    <mergeCell ref="B75:E75"/>
    <mergeCell ref="B76:E76"/>
    <mergeCell ref="B77:E77"/>
    <mergeCell ref="A78:E78"/>
    <mergeCell ref="A69:G69"/>
    <mergeCell ref="A70:F70"/>
    <mergeCell ref="A71:A72"/>
    <mergeCell ref="B71:E71"/>
    <mergeCell ref="F71:F72"/>
    <mergeCell ref="G71:G72"/>
    <mergeCell ref="B72:D72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A90:A91"/>
    <mergeCell ref="B90:C90"/>
    <mergeCell ref="F90:F91"/>
    <mergeCell ref="G90:G91"/>
    <mergeCell ref="B91:D91"/>
    <mergeCell ref="B92:E92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101:F101"/>
    <mergeCell ref="A103:G103"/>
    <mergeCell ref="B104:F104"/>
    <mergeCell ref="B105:F105"/>
    <mergeCell ref="B106:F106"/>
    <mergeCell ref="B107:F107"/>
    <mergeCell ref="A94:F94"/>
    <mergeCell ref="B95:F95"/>
    <mergeCell ref="B96:F96"/>
    <mergeCell ref="A98:F98"/>
    <mergeCell ref="B99:F99"/>
    <mergeCell ref="B100:F100"/>
    <mergeCell ref="B116:F116"/>
    <mergeCell ref="B117:F117"/>
    <mergeCell ref="B118:F118"/>
    <mergeCell ref="A119:F119"/>
    <mergeCell ref="A121:G121"/>
    <mergeCell ref="B122:E122"/>
    <mergeCell ref="B108:F108"/>
    <mergeCell ref="B109:F109"/>
    <mergeCell ref="B110:F110"/>
    <mergeCell ref="A113:F113"/>
    <mergeCell ref="B114:F114"/>
    <mergeCell ref="B115:F115"/>
    <mergeCell ref="B123:E123"/>
    <mergeCell ref="B124:E124"/>
    <mergeCell ref="A125:A129"/>
    <mergeCell ref="B125:E125"/>
    <mergeCell ref="F125:F129"/>
    <mergeCell ref="G125:G129"/>
    <mergeCell ref="B126:C127"/>
    <mergeCell ref="B128:D128"/>
    <mergeCell ref="B129:C129"/>
    <mergeCell ref="B146:F146"/>
    <mergeCell ref="B147:F147"/>
    <mergeCell ref="B148:F148"/>
    <mergeCell ref="B149:F149"/>
    <mergeCell ref="B150:F150"/>
    <mergeCell ref="A130:F130"/>
    <mergeCell ref="A141:G141"/>
    <mergeCell ref="A142:F142"/>
    <mergeCell ref="B143:F143"/>
    <mergeCell ref="B144:F144"/>
    <mergeCell ref="B145:F145"/>
  </mergeCells>
  <dataValidations count="1">
    <dataValidation type="list" allowBlank="1" showInputMessage="1" showErrorMessage="1" sqref="I23:I25 I58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workbookViewId="0">
      <selection activeCell="A8" sqref="A8:G8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0.140625" bestFit="1" customWidth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168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 ht="15" customHeight="1">
      <c r="A8" s="417" t="s">
        <v>233</v>
      </c>
      <c r="B8" s="417"/>
      <c r="C8" s="417"/>
      <c r="D8" s="417"/>
      <c r="E8" s="417"/>
      <c r="F8" s="417"/>
      <c r="G8" s="417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166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232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422" t="s">
        <v>19</v>
      </c>
      <c r="B19" s="423"/>
      <c r="C19" s="423"/>
      <c r="D19" s="423"/>
      <c r="E19" s="423"/>
      <c r="F19" s="423"/>
      <c r="G19" s="424"/>
    </row>
    <row r="20" spans="1:15">
      <c r="A20" s="280" t="s">
        <v>20</v>
      </c>
      <c r="B20" s="332" t="s">
        <v>21</v>
      </c>
      <c r="C20" s="333"/>
      <c r="D20" s="333"/>
      <c r="E20" s="333"/>
      <c r="F20" s="334"/>
      <c r="G20" s="281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15</v>
      </c>
      <c r="G21" s="11"/>
      <c r="I21" s="12"/>
    </row>
    <row r="22" spans="1:15">
      <c r="A22" s="13" t="s">
        <v>26</v>
      </c>
      <c r="B22" s="383" t="s">
        <v>27</v>
      </c>
      <c r="C22" s="384"/>
      <c r="D22" s="385"/>
      <c r="E22" s="14" t="s">
        <v>28</v>
      </c>
      <c r="F22" s="15">
        <v>0</v>
      </c>
      <c r="G22" s="16">
        <f>1302*F22</f>
        <v>0</v>
      </c>
      <c r="I22" s="12"/>
      <c r="J22" s="12"/>
      <c r="K22" s="12"/>
    </row>
    <row r="23" spans="1:15">
      <c r="A23" s="166" t="s">
        <v>29</v>
      </c>
      <c r="B23" s="386" t="s">
        <v>30</v>
      </c>
      <c r="C23" s="387"/>
      <c r="D23" s="387"/>
      <c r="E23" s="168" t="s">
        <v>31</v>
      </c>
      <c r="F23" s="169">
        <v>0.3</v>
      </c>
      <c r="G23" s="170"/>
      <c r="H23" s="17" t="s">
        <v>32</v>
      </c>
      <c r="I23" s="18" t="s">
        <v>33</v>
      </c>
      <c r="J23" s="12"/>
    </row>
    <row r="24" spans="1:15">
      <c r="A24" s="13" t="s">
        <v>34</v>
      </c>
      <c r="B24" s="388" t="s">
        <v>35</v>
      </c>
      <c r="C24" s="389"/>
      <c r="D24" s="389"/>
      <c r="E24" s="19" t="s">
        <v>36</v>
      </c>
      <c r="F24" s="20"/>
      <c r="G24" s="21"/>
      <c r="H24" s="17" t="s">
        <v>37</v>
      </c>
      <c r="I24" s="18" t="s">
        <v>43</v>
      </c>
      <c r="K24" s="12"/>
      <c r="L24" s="22"/>
      <c r="M24" s="22"/>
    </row>
    <row r="25" spans="1:15">
      <c r="A25" s="166" t="s">
        <v>38</v>
      </c>
      <c r="B25" s="171" t="s">
        <v>39</v>
      </c>
      <c r="C25" s="172" t="s">
        <v>40</v>
      </c>
      <c r="D25" s="173">
        <f>IF(I25="SIM",7*1.142857,0)</f>
        <v>0</v>
      </c>
      <c r="E25" s="174" t="s">
        <v>41</v>
      </c>
      <c r="F25" s="175">
        <f>IF(D25=0,0,(D25-7)*F21)</f>
        <v>0</v>
      </c>
      <c r="G25" s="176"/>
      <c r="H25" t="s">
        <v>42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390" t="s">
        <v>45</v>
      </c>
      <c r="C26" s="391"/>
      <c r="D26" s="391"/>
      <c r="E26" s="391"/>
      <c r="F26" s="392"/>
      <c r="G26" s="26"/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177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G21/220</f>
        <v>0</v>
      </c>
      <c r="G28" s="36">
        <f>TRUNC(F28*D28,2)</f>
        <v>0</v>
      </c>
    </row>
    <row r="29" spans="1:15">
      <c r="A29" s="293" t="s">
        <v>52</v>
      </c>
      <c r="B29" s="294"/>
      <c r="C29" s="294"/>
      <c r="D29" s="294"/>
      <c r="E29" s="294"/>
      <c r="F29" s="295"/>
      <c r="G29" s="179">
        <f>SUM(G21:G28)</f>
        <v>0</v>
      </c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422" t="s">
        <v>53</v>
      </c>
      <c r="B31" s="423"/>
      <c r="C31" s="423"/>
      <c r="D31" s="423"/>
      <c r="E31" s="423"/>
      <c r="F31" s="423"/>
      <c r="G31" s="424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/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/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>
        <f>SUM(G33:G35)</f>
        <v>0</v>
      </c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280" t="s">
        <v>61</v>
      </c>
      <c r="B38" s="332" t="s">
        <v>62</v>
      </c>
      <c r="C38" s="333"/>
      <c r="D38" s="333"/>
      <c r="E38" s="334"/>
      <c r="F38" s="280" t="s">
        <v>56</v>
      </c>
      <c r="G38" s="281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/>
      <c r="I39" s="49">
        <f t="shared" ref="I39:I46" si="0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/>
      <c r="I40" s="49">
        <f t="shared" si="0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/>
      <c r="I41" s="49">
        <f t="shared" si="0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/>
      <c r="I42" s="49">
        <f t="shared" si="0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/>
      <c r="I43" s="49">
        <f t="shared" si="0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/>
      <c r="I44" s="49">
        <f t="shared" si="0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/>
      <c r="I45" s="49">
        <f t="shared" si="0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/>
      <c r="I46" s="49">
        <f t="shared" si="0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/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2" t="s">
        <v>73</v>
      </c>
      <c r="B51" s="365" t="s">
        <v>74</v>
      </c>
      <c r="C51" s="366"/>
      <c r="D51" s="366"/>
      <c r="E51" s="421"/>
      <c r="F51" s="367"/>
      <c r="G51" s="283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/>
      <c r="H58" s="17" t="s">
        <v>87</v>
      </c>
      <c r="I58" s="17" t="s">
        <v>33</v>
      </c>
    </row>
    <row r="59" spans="1:40">
      <c r="A59" s="314" t="s">
        <v>88</v>
      </c>
      <c r="B59" s="315"/>
      <c r="C59" s="315"/>
      <c r="D59" s="315"/>
      <c r="E59" s="378"/>
      <c r="F59" s="316"/>
      <c r="G59" s="9">
        <f>SUM(G52:G58)</f>
        <v>0</v>
      </c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14" t="s">
        <v>90</v>
      </c>
      <c r="B63" s="315"/>
      <c r="C63" s="315"/>
      <c r="D63" s="315"/>
      <c r="E63" s="315"/>
      <c r="F63" s="316"/>
      <c r="G63" s="9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9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9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9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9">
      <c r="A68" s="199"/>
      <c r="B68" s="197"/>
      <c r="C68" s="200"/>
      <c r="D68" s="201"/>
      <c r="E68" s="201"/>
      <c r="F68" s="201"/>
      <c r="G68" s="202"/>
    </row>
    <row r="69" spans="1:9">
      <c r="A69" s="320" t="s">
        <v>93</v>
      </c>
      <c r="B69" s="321"/>
      <c r="C69" s="321"/>
      <c r="D69" s="321"/>
      <c r="E69" s="321"/>
      <c r="F69" s="321"/>
      <c r="G69" s="322"/>
    </row>
    <row r="70" spans="1:9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9">
      <c r="A71" s="323" t="s">
        <v>23</v>
      </c>
      <c r="B71" s="299" t="s">
        <v>95</v>
      </c>
      <c r="C71" s="300"/>
      <c r="D71" s="300"/>
      <c r="E71" s="301"/>
      <c r="F71" s="326"/>
      <c r="G71" s="285"/>
    </row>
    <row r="72" spans="1:9">
      <c r="A72" s="324"/>
      <c r="B72" s="299" t="s">
        <v>111</v>
      </c>
      <c r="C72" s="300"/>
      <c r="D72" s="301"/>
      <c r="E72" s="52"/>
      <c r="F72" s="327"/>
      <c r="G72" s="286"/>
    </row>
    <row r="73" spans="1:9">
      <c r="A73" s="166" t="s">
        <v>26</v>
      </c>
      <c r="B73" s="302" t="s">
        <v>97</v>
      </c>
      <c r="C73" s="303"/>
      <c r="D73" s="303"/>
      <c r="E73" s="304"/>
      <c r="F73" s="181"/>
      <c r="G73" s="184"/>
    </row>
    <row r="74" spans="1:9">
      <c r="A74" s="13" t="s">
        <v>29</v>
      </c>
      <c r="B74" s="299" t="s">
        <v>98</v>
      </c>
      <c r="C74" s="300"/>
      <c r="D74" s="300"/>
      <c r="E74" s="301"/>
      <c r="F74" s="41"/>
      <c r="G74" s="50"/>
    </row>
    <row r="75" spans="1:9">
      <c r="A75" s="166" t="s">
        <v>34</v>
      </c>
      <c r="B75" s="302" t="s">
        <v>99</v>
      </c>
      <c r="C75" s="303"/>
      <c r="D75" s="303"/>
      <c r="E75" s="304"/>
      <c r="F75" s="181"/>
      <c r="G75" s="184"/>
    </row>
    <row r="76" spans="1:9">
      <c r="A76" s="13" t="s">
        <v>38</v>
      </c>
      <c r="B76" s="299" t="s">
        <v>100</v>
      </c>
      <c r="C76" s="300"/>
      <c r="D76" s="300"/>
      <c r="E76" s="301"/>
      <c r="F76" s="41"/>
      <c r="G76" s="50"/>
    </row>
    <row r="77" spans="1:9">
      <c r="A77" s="166" t="s">
        <v>44</v>
      </c>
      <c r="B77" s="302" t="s">
        <v>101</v>
      </c>
      <c r="C77" s="303"/>
      <c r="D77" s="303"/>
      <c r="E77" s="304"/>
      <c r="F77" s="181"/>
      <c r="G77" s="184"/>
    </row>
    <row r="78" spans="1:9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9">
      <c r="A79" s="199"/>
      <c r="B79" s="199"/>
      <c r="C79" s="203"/>
      <c r="D79" s="203"/>
      <c r="E79" s="203"/>
      <c r="F79" s="203"/>
      <c r="G79" s="204"/>
    </row>
    <row r="80" spans="1:9">
      <c r="A80" s="320" t="s">
        <v>102</v>
      </c>
      <c r="B80" s="321"/>
      <c r="C80" s="321"/>
      <c r="D80" s="321"/>
      <c r="E80" s="321"/>
      <c r="F80" s="321"/>
      <c r="G80" s="322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/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/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/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/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163</v>
      </c>
      <c r="E90" s="69"/>
      <c r="F90" s="350"/>
      <c r="G90" s="352"/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/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/>
    </row>
    <row r="94" spans="1:7">
      <c r="A94" s="329" t="s">
        <v>117</v>
      </c>
      <c r="B94" s="330"/>
      <c r="C94" s="330"/>
      <c r="D94" s="330"/>
      <c r="E94" s="330"/>
      <c r="F94" s="331"/>
      <c r="G94" s="205">
        <f>SUM(G83:G93)</f>
        <v>0</v>
      </c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/>
    </row>
    <row r="110" spans="1:7">
      <c r="A110" s="239"/>
      <c r="B110" s="311" t="s">
        <v>131</v>
      </c>
      <c r="C110" s="312"/>
      <c r="D110" s="312"/>
      <c r="E110" s="312"/>
      <c r="F110" s="313"/>
      <c r="G110" s="240">
        <f>SUM(G105:G109)</f>
        <v>0</v>
      </c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/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/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/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>
        <f>ROUND((G123+G124+G125),2)</f>
        <v>0</v>
      </c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 t="shared" ref="G143:G147" si="1"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>
        <f t="shared" si="1"/>
        <v>0</v>
      </c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>
        <f t="shared" si="1"/>
        <v>0</v>
      </c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>
        <f t="shared" si="1"/>
        <v>0</v>
      </c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>
        <f t="shared" si="1"/>
        <v>0</v>
      </c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>
        <f>G130</f>
        <v>0</v>
      </c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>
        <f>TRUNC(SUM(G143:G148),2)</f>
        <v>0</v>
      </c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164</v>
      </c>
      <c r="C150" s="291"/>
      <c r="D150" s="291"/>
      <c r="E150" s="291"/>
      <c r="F150" s="292"/>
      <c r="G150" s="97">
        <f>G149*6</f>
        <v>0</v>
      </c>
    </row>
  </sheetData>
  <mergeCells count="149">
    <mergeCell ref="B93:E93"/>
    <mergeCell ref="A1:G1"/>
    <mergeCell ref="A2:G2"/>
    <mergeCell ref="A3:G3"/>
    <mergeCell ref="A4:G4"/>
    <mergeCell ref="A5:G5"/>
    <mergeCell ref="A6:G6"/>
    <mergeCell ref="B12:E12"/>
    <mergeCell ref="F12:G12"/>
    <mergeCell ref="B13:E13"/>
    <mergeCell ref="F13:G13"/>
    <mergeCell ref="B14:E14"/>
    <mergeCell ref="F14:G14"/>
    <mergeCell ref="A7:G7"/>
    <mergeCell ref="A8:G8"/>
    <mergeCell ref="A9:G9"/>
    <mergeCell ref="A10:G10"/>
    <mergeCell ref="B11:E11"/>
    <mergeCell ref="F11:G11"/>
    <mergeCell ref="A19:G19"/>
    <mergeCell ref="B20:F20"/>
    <mergeCell ref="B21:D21"/>
    <mergeCell ref="B22:D22"/>
    <mergeCell ref="B23:D23"/>
    <mergeCell ref="B24:D24"/>
    <mergeCell ref="B15:E15"/>
    <mergeCell ref="F15:G15"/>
    <mergeCell ref="B16:E16"/>
    <mergeCell ref="F16:G16"/>
    <mergeCell ref="B17:E17"/>
    <mergeCell ref="F17:G17"/>
    <mergeCell ref="B34:E34"/>
    <mergeCell ref="B35:E35"/>
    <mergeCell ref="A36:E36"/>
    <mergeCell ref="B38:E38"/>
    <mergeCell ref="L38:O39"/>
    <mergeCell ref="B39:E39"/>
    <mergeCell ref="B26:F26"/>
    <mergeCell ref="B27:F27"/>
    <mergeCell ref="A29:F29"/>
    <mergeCell ref="A31:G31"/>
    <mergeCell ref="B32:E32"/>
    <mergeCell ref="B33:E33"/>
    <mergeCell ref="B46:E46"/>
    <mergeCell ref="A47:E47"/>
    <mergeCell ref="A49:G49"/>
    <mergeCell ref="B51:F51"/>
    <mergeCell ref="B52:D52"/>
    <mergeCell ref="B53:D53"/>
    <mergeCell ref="B40:E40"/>
    <mergeCell ref="L40:O41"/>
    <mergeCell ref="B41:E41"/>
    <mergeCell ref="B42:E42"/>
    <mergeCell ref="B43:E43"/>
    <mergeCell ref="B44:E44"/>
    <mergeCell ref="A61:G61"/>
    <mergeCell ref="A63:F63"/>
    <mergeCell ref="B64:F64"/>
    <mergeCell ref="B65:F65"/>
    <mergeCell ref="B66:F66"/>
    <mergeCell ref="A67:F67"/>
    <mergeCell ref="B54:F54"/>
    <mergeCell ref="B55:F55"/>
    <mergeCell ref="B56:F56"/>
    <mergeCell ref="B57:F57"/>
    <mergeCell ref="B58:D58"/>
    <mergeCell ref="A59:F59"/>
    <mergeCell ref="B73:E73"/>
    <mergeCell ref="B74:E74"/>
    <mergeCell ref="B75:E75"/>
    <mergeCell ref="B76:E76"/>
    <mergeCell ref="B77:E77"/>
    <mergeCell ref="A78:E78"/>
    <mergeCell ref="A69:G69"/>
    <mergeCell ref="A70:F70"/>
    <mergeCell ref="A71:A72"/>
    <mergeCell ref="B71:E71"/>
    <mergeCell ref="F71:F72"/>
    <mergeCell ref="G71:G72"/>
    <mergeCell ref="B72:D72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A90:A91"/>
    <mergeCell ref="B90:C90"/>
    <mergeCell ref="F90:F91"/>
    <mergeCell ref="G90:G91"/>
    <mergeCell ref="B91:D91"/>
    <mergeCell ref="B92:E92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101:F101"/>
    <mergeCell ref="A103:G103"/>
    <mergeCell ref="B104:F104"/>
    <mergeCell ref="B105:F105"/>
    <mergeCell ref="B106:F106"/>
    <mergeCell ref="B107:F107"/>
    <mergeCell ref="A94:F94"/>
    <mergeCell ref="B95:F95"/>
    <mergeCell ref="B96:F96"/>
    <mergeCell ref="A98:F98"/>
    <mergeCell ref="B99:F99"/>
    <mergeCell ref="B100:F100"/>
    <mergeCell ref="B116:F116"/>
    <mergeCell ref="B117:F117"/>
    <mergeCell ref="B118:F118"/>
    <mergeCell ref="A119:F119"/>
    <mergeCell ref="A121:G121"/>
    <mergeCell ref="B122:E122"/>
    <mergeCell ref="B108:F108"/>
    <mergeCell ref="B109:F109"/>
    <mergeCell ref="B110:F110"/>
    <mergeCell ref="A113:F113"/>
    <mergeCell ref="B114:F114"/>
    <mergeCell ref="B115:F115"/>
    <mergeCell ref="B123:E123"/>
    <mergeCell ref="B124:E124"/>
    <mergeCell ref="A125:A129"/>
    <mergeCell ref="B125:E125"/>
    <mergeCell ref="F125:F129"/>
    <mergeCell ref="G125:G129"/>
    <mergeCell ref="B126:C127"/>
    <mergeCell ref="B128:D128"/>
    <mergeCell ref="B129:C129"/>
    <mergeCell ref="B146:F146"/>
    <mergeCell ref="B147:F147"/>
    <mergeCell ref="B148:F148"/>
    <mergeCell ref="B149:F149"/>
    <mergeCell ref="B150:F150"/>
    <mergeCell ref="A130:F130"/>
    <mergeCell ref="A141:G141"/>
    <mergeCell ref="A142:F142"/>
    <mergeCell ref="B143:F143"/>
    <mergeCell ref="B144:F144"/>
    <mergeCell ref="B145:F145"/>
  </mergeCells>
  <dataValidations count="1">
    <dataValidation type="list" allowBlank="1" showInputMessage="1" showErrorMessage="1" sqref="I23:I25 I58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workbookViewId="0">
      <selection activeCell="B17" sqref="B17:E17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2" bestFit="1" customWidth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169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 ht="15" customHeight="1">
      <c r="A8" s="417" t="s">
        <v>233</v>
      </c>
      <c r="B8" s="417"/>
      <c r="C8" s="417"/>
      <c r="D8" s="417"/>
      <c r="E8" s="417"/>
      <c r="F8" s="417"/>
      <c r="G8" s="417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166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232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422" t="s">
        <v>19</v>
      </c>
      <c r="B19" s="423"/>
      <c r="C19" s="423"/>
      <c r="D19" s="423"/>
      <c r="E19" s="423"/>
      <c r="F19" s="423"/>
      <c r="G19" s="424"/>
    </row>
    <row r="20" spans="1:15">
      <c r="A20" s="280" t="s">
        <v>20</v>
      </c>
      <c r="B20" s="332" t="s">
        <v>21</v>
      </c>
      <c r="C20" s="333"/>
      <c r="D20" s="333"/>
      <c r="E20" s="333"/>
      <c r="F20" s="334"/>
      <c r="G20" s="281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15</v>
      </c>
      <c r="G21" s="11"/>
      <c r="I21" s="12"/>
    </row>
    <row r="22" spans="1:15">
      <c r="A22" s="13" t="s">
        <v>26</v>
      </c>
      <c r="B22" s="383" t="s">
        <v>170</v>
      </c>
      <c r="C22" s="384"/>
      <c r="D22" s="385"/>
      <c r="E22" s="14" t="s">
        <v>171</v>
      </c>
      <c r="F22" s="267">
        <v>0.42570000000000002</v>
      </c>
      <c r="G22" s="16"/>
      <c r="I22" s="12"/>
      <c r="J22" s="12"/>
      <c r="K22" s="12"/>
    </row>
    <row r="23" spans="1:15">
      <c r="A23" s="166" t="s">
        <v>29</v>
      </c>
      <c r="B23" s="386" t="s">
        <v>27</v>
      </c>
      <c r="C23" s="387"/>
      <c r="D23" s="387"/>
      <c r="E23" s="168" t="s">
        <v>28</v>
      </c>
      <c r="F23" s="169">
        <v>0</v>
      </c>
      <c r="G23" s="170"/>
      <c r="I23" s="12"/>
      <c r="J23" s="12"/>
    </row>
    <row r="24" spans="1:15">
      <c r="A24" s="13" t="s">
        <v>34</v>
      </c>
      <c r="B24" s="383" t="s">
        <v>30</v>
      </c>
      <c r="C24" s="384"/>
      <c r="D24" s="385"/>
      <c r="E24" s="14" t="s">
        <v>31</v>
      </c>
      <c r="F24" s="267">
        <v>0.3</v>
      </c>
      <c r="G24" s="16"/>
      <c r="H24" s="17" t="s">
        <v>32</v>
      </c>
      <c r="I24" s="18" t="s">
        <v>33</v>
      </c>
      <c r="K24" s="12"/>
      <c r="L24" s="22"/>
      <c r="M24" s="22"/>
    </row>
    <row r="25" spans="1:15">
      <c r="A25" s="166" t="s">
        <v>38</v>
      </c>
      <c r="B25" s="386" t="s">
        <v>35</v>
      </c>
      <c r="C25" s="387"/>
      <c r="D25" s="387"/>
      <c r="E25" s="168" t="s">
        <v>36</v>
      </c>
      <c r="F25" s="169"/>
      <c r="G25" s="170"/>
      <c r="H25" s="17" t="s">
        <v>37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274" t="s">
        <v>39</v>
      </c>
      <c r="C26" s="275" t="s">
        <v>40</v>
      </c>
      <c r="D26" s="276">
        <f>IF(I26="SIM",7*1.142857,0)</f>
        <v>0</v>
      </c>
      <c r="E26" s="277" t="s">
        <v>41</v>
      </c>
      <c r="F26" s="278">
        <f>IF(D26=0,0,(D26-7)*F22)</f>
        <v>0</v>
      </c>
      <c r="G26" s="279"/>
      <c r="H26" t="s">
        <v>42</v>
      </c>
      <c r="I26" s="18" t="s">
        <v>43</v>
      </c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272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G21/220</f>
        <v>0</v>
      </c>
      <c r="G28" s="36">
        <f>TRUNC(F28*D28,2)</f>
        <v>0</v>
      </c>
    </row>
    <row r="29" spans="1:15">
      <c r="A29" s="293" t="s">
        <v>52</v>
      </c>
      <c r="B29" s="294"/>
      <c r="C29" s="294"/>
      <c r="D29" s="294"/>
      <c r="E29" s="294"/>
      <c r="F29" s="295"/>
      <c r="G29" s="179">
        <f>SUM(G21:G28)</f>
        <v>0</v>
      </c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422" t="s">
        <v>53</v>
      </c>
      <c r="B31" s="423"/>
      <c r="C31" s="423"/>
      <c r="D31" s="423"/>
      <c r="E31" s="423"/>
      <c r="F31" s="423"/>
      <c r="G31" s="424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/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/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/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280" t="s">
        <v>61</v>
      </c>
      <c r="B38" s="332" t="s">
        <v>62</v>
      </c>
      <c r="C38" s="333"/>
      <c r="D38" s="333"/>
      <c r="E38" s="334"/>
      <c r="F38" s="280" t="s">
        <v>56</v>
      </c>
      <c r="G38" s="281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/>
      <c r="I39" s="49">
        <f t="shared" ref="I39:I46" si="0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/>
      <c r="I40" s="49">
        <f t="shared" si="0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/>
      <c r="I41" s="49">
        <f t="shared" si="0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/>
      <c r="I42" s="49">
        <f t="shared" si="0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/>
      <c r="I43" s="49">
        <f t="shared" si="0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/>
      <c r="I44" s="49">
        <f t="shared" si="0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/>
      <c r="I45" s="49">
        <f t="shared" si="0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/>
      <c r="I46" s="49">
        <f t="shared" si="0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/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2" t="s">
        <v>73</v>
      </c>
      <c r="B51" s="365" t="s">
        <v>74</v>
      </c>
      <c r="C51" s="366"/>
      <c r="D51" s="366"/>
      <c r="E51" s="421"/>
      <c r="F51" s="367"/>
      <c r="G51" s="283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/>
      <c r="H58" s="17" t="s">
        <v>87</v>
      </c>
      <c r="I58" s="17" t="s">
        <v>33</v>
      </c>
    </row>
    <row r="59" spans="1:40">
      <c r="A59" s="314" t="s">
        <v>88</v>
      </c>
      <c r="B59" s="315"/>
      <c r="C59" s="315"/>
      <c r="D59" s="315"/>
      <c r="E59" s="378"/>
      <c r="F59" s="316"/>
      <c r="G59" s="9"/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14" t="s">
        <v>90</v>
      </c>
      <c r="B63" s="315"/>
      <c r="C63" s="315"/>
      <c r="D63" s="315"/>
      <c r="E63" s="315"/>
      <c r="F63" s="316"/>
      <c r="G63" s="9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9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9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9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9">
      <c r="A68" s="199"/>
      <c r="B68" s="197"/>
      <c r="C68" s="200"/>
      <c r="D68" s="201"/>
      <c r="E68" s="201"/>
      <c r="F68" s="201"/>
      <c r="G68" s="202"/>
    </row>
    <row r="69" spans="1:9">
      <c r="A69" s="320" t="s">
        <v>93</v>
      </c>
      <c r="B69" s="321"/>
      <c r="C69" s="321"/>
      <c r="D69" s="321"/>
      <c r="E69" s="321"/>
      <c r="F69" s="321"/>
      <c r="G69" s="322"/>
    </row>
    <row r="70" spans="1:9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9">
      <c r="A71" s="323" t="s">
        <v>23</v>
      </c>
      <c r="B71" s="299" t="s">
        <v>95</v>
      </c>
      <c r="C71" s="300"/>
      <c r="D71" s="300"/>
      <c r="E71" s="301"/>
      <c r="F71" s="326"/>
      <c r="G71" s="285"/>
    </row>
    <row r="72" spans="1:9">
      <c r="A72" s="324"/>
      <c r="B72" s="299" t="s">
        <v>111</v>
      </c>
      <c r="C72" s="300"/>
      <c r="D72" s="301"/>
      <c r="E72" s="52"/>
      <c r="F72" s="327"/>
      <c r="G72" s="286"/>
    </row>
    <row r="73" spans="1:9">
      <c r="A73" s="166" t="s">
        <v>26</v>
      </c>
      <c r="B73" s="302" t="s">
        <v>97</v>
      </c>
      <c r="C73" s="303"/>
      <c r="D73" s="303"/>
      <c r="E73" s="304"/>
      <c r="F73" s="181"/>
      <c r="G73" s="184"/>
    </row>
    <row r="74" spans="1:9">
      <c r="A74" s="13" t="s">
        <v>29</v>
      </c>
      <c r="B74" s="299" t="s">
        <v>98</v>
      </c>
      <c r="C74" s="300"/>
      <c r="D74" s="300"/>
      <c r="E74" s="301"/>
      <c r="F74" s="41"/>
      <c r="G74" s="50"/>
    </row>
    <row r="75" spans="1:9">
      <c r="A75" s="166" t="s">
        <v>34</v>
      </c>
      <c r="B75" s="302" t="s">
        <v>99</v>
      </c>
      <c r="C75" s="303"/>
      <c r="D75" s="303"/>
      <c r="E75" s="304"/>
      <c r="F75" s="181"/>
      <c r="G75" s="184"/>
    </row>
    <row r="76" spans="1:9">
      <c r="A76" s="13" t="s">
        <v>38</v>
      </c>
      <c r="B76" s="299" t="s">
        <v>100</v>
      </c>
      <c r="C76" s="300"/>
      <c r="D76" s="300"/>
      <c r="E76" s="301"/>
      <c r="F76" s="41"/>
      <c r="G76" s="50"/>
    </row>
    <row r="77" spans="1:9">
      <c r="A77" s="166" t="s">
        <v>44</v>
      </c>
      <c r="B77" s="302" t="s">
        <v>101</v>
      </c>
      <c r="C77" s="303"/>
      <c r="D77" s="303"/>
      <c r="E77" s="304"/>
      <c r="F77" s="181"/>
      <c r="G77" s="184"/>
    </row>
    <row r="78" spans="1:9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9">
      <c r="A79" s="199"/>
      <c r="B79" s="199"/>
      <c r="C79" s="203"/>
      <c r="D79" s="203"/>
      <c r="E79" s="203"/>
      <c r="F79" s="203"/>
      <c r="G79" s="204"/>
    </row>
    <row r="80" spans="1:9">
      <c r="A80" s="320" t="s">
        <v>102</v>
      </c>
      <c r="B80" s="321"/>
      <c r="C80" s="321"/>
      <c r="D80" s="321"/>
      <c r="E80" s="321"/>
      <c r="F80" s="321"/>
      <c r="G80" s="322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>
        <f>G29+G33+G34+G59</f>
        <v>0</v>
      </c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/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/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/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163</v>
      </c>
      <c r="E90" s="69"/>
      <c r="F90" s="350"/>
      <c r="G90" s="352"/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/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/>
    </row>
    <row r="94" spans="1:7">
      <c r="A94" s="329" t="s">
        <v>117</v>
      </c>
      <c r="B94" s="330"/>
      <c r="C94" s="330"/>
      <c r="D94" s="330"/>
      <c r="E94" s="330"/>
      <c r="F94" s="331"/>
      <c r="G94" s="205">
        <f>SUM(G83:G93)</f>
        <v>0</v>
      </c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>
        <v>0</v>
      </c>
    </row>
    <row r="110" spans="1:7">
      <c r="A110" s="239"/>
      <c r="B110" s="311" t="s">
        <v>131</v>
      </c>
      <c r="C110" s="312"/>
      <c r="D110" s="312"/>
      <c r="E110" s="312"/>
      <c r="F110" s="313"/>
      <c r="G110" s="240">
        <f>SUM(G105:G109)</f>
        <v>0</v>
      </c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/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/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/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>
        <f>ROUND((G123+G124+G125),2)</f>
        <v>0</v>
      </c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 t="shared" ref="G143:G147" si="1"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>
        <f t="shared" si="1"/>
        <v>0</v>
      </c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>
        <f t="shared" si="1"/>
        <v>0</v>
      </c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>
        <f t="shared" si="1"/>
        <v>0</v>
      </c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>
        <f t="shared" si="1"/>
        <v>0</v>
      </c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>
        <f>G130</f>
        <v>0</v>
      </c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>
        <f>TRUNC(SUM(G143:G148),2)</f>
        <v>0</v>
      </c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167</v>
      </c>
      <c r="C150" s="291"/>
      <c r="D150" s="291"/>
      <c r="E150" s="291"/>
      <c r="F150" s="292"/>
      <c r="G150" s="97">
        <f>G149*2</f>
        <v>0</v>
      </c>
    </row>
  </sheetData>
  <mergeCells count="149">
    <mergeCell ref="B148:F148"/>
    <mergeCell ref="B149:F149"/>
    <mergeCell ref="B150:F150"/>
    <mergeCell ref="B25:D25"/>
    <mergeCell ref="A142:F142"/>
    <mergeCell ref="B143:F143"/>
    <mergeCell ref="B144:F144"/>
    <mergeCell ref="B145:F145"/>
    <mergeCell ref="B146:F146"/>
    <mergeCell ref="B147:F147"/>
    <mergeCell ref="B115:F115"/>
    <mergeCell ref="B116:F116"/>
    <mergeCell ref="B117:F117"/>
    <mergeCell ref="B118:F118"/>
    <mergeCell ref="A119:F119"/>
    <mergeCell ref="A121:G121"/>
    <mergeCell ref="B107:F107"/>
    <mergeCell ref="B108:F108"/>
    <mergeCell ref="B109:F109"/>
    <mergeCell ref="B110:F110"/>
    <mergeCell ref="A113:F113"/>
    <mergeCell ref="B114:F114"/>
    <mergeCell ref="B100:F100"/>
    <mergeCell ref="A101:F101"/>
    <mergeCell ref="G125:G129"/>
    <mergeCell ref="B126:C127"/>
    <mergeCell ref="B128:D128"/>
    <mergeCell ref="B129:C129"/>
    <mergeCell ref="A130:F130"/>
    <mergeCell ref="A141:G141"/>
    <mergeCell ref="B122:E122"/>
    <mergeCell ref="B123:E123"/>
    <mergeCell ref="B124:E124"/>
    <mergeCell ref="A125:A129"/>
    <mergeCell ref="B125:E125"/>
    <mergeCell ref="F125:F129"/>
    <mergeCell ref="A103:G103"/>
    <mergeCell ref="B104:F104"/>
    <mergeCell ref="B105:F105"/>
    <mergeCell ref="B106:F106"/>
    <mergeCell ref="B93:E93"/>
    <mergeCell ref="A94:F94"/>
    <mergeCell ref="B95:F95"/>
    <mergeCell ref="B96:F96"/>
    <mergeCell ref="A98:F98"/>
    <mergeCell ref="B99:F99"/>
    <mergeCell ref="A90:A91"/>
    <mergeCell ref="B90:C90"/>
    <mergeCell ref="F90:F91"/>
    <mergeCell ref="G90:G91"/>
    <mergeCell ref="B91:D91"/>
    <mergeCell ref="B92:E92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B73:E73"/>
    <mergeCell ref="B74:E74"/>
    <mergeCell ref="B75:E75"/>
    <mergeCell ref="B76:E76"/>
    <mergeCell ref="B77:E77"/>
    <mergeCell ref="A78:E78"/>
    <mergeCell ref="A69:G69"/>
    <mergeCell ref="A70:F70"/>
    <mergeCell ref="A71:A72"/>
    <mergeCell ref="B71:E71"/>
    <mergeCell ref="F71:F72"/>
    <mergeCell ref="G71:G72"/>
    <mergeCell ref="B72:D72"/>
    <mergeCell ref="A61:G61"/>
    <mergeCell ref="A63:F63"/>
    <mergeCell ref="B64:F64"/>
    <mergeCell ref="B65:F65"/>
    <mergeCell ref="B66:F66"/>
    <mergeCell ref="A67:F67"/>
    <mergeCell ref="B54:F54"/>
    <mergeCell ref="B55:F55"/>
    <mergeCell ref="B56:F56"/>
    <mergeCell ref="B57:F57"/>
    <mergeCell ref="B58:D58"/>
    <mergeCell ref="A59:F59"/>
    <mergeCell ref="B46:E46"/>
    <mergeCell ref="A47:E47"/>
    <mergeCell ref="A49:G49"/>
    <mergeCell ref="B51:F51"/>
    <mergeCell ref="B52:D52"/>
    <mergeCell ref="B53:D53"/>
    <mergeCell ref="B40:E40"/>
    <mergeCell ref="L40:O41"/>
    <mergeCell ref="B41:E41"/>
    <mergeCell ref="B42:E42"/>
    <mergeCell ref="B43:E43"/>
    <mergeCell ref="B44:E44"/>
    <mergeCell ref="B34:E34"/>
    <mergeCell ref="B35:E35"/>
    <mergeCell ref="A36:E36"/>
    <mergeCell ref="B38:E38"/>
    <mergeCell ref="L38:O39"/>
    <mergeCell ref="B39:E39"/>
    <mergeCell ref="B27:F27"/>
    <mergeCell ref="A29:F29"/>
    <mergeCell ref="A31:G31"/>
    <mergeCell ref="B32:E32"/>
    <mergeCell ref="B33:E33"/>
    <mergeCell ref="B20:F20"/>
    <mergeCell ref="B21:D21"/>
    <mergeCell ref="B22:D22"/>
    <mergeCell ref="B23:D23"/>
    <mergeCell ref="B24:D24"/>
    <mergeCell ref="B15:E15"/>
    <mergeCell ref="F15:G15"/>
    <mergeCell ref="B16:E16"/>
    <mergeCell ref="F16:G16"/>
    <mergeCell ref="B17:E17"/>
    <mergeCell ref="F17:G17"/>
    <mergeCell ref="B14:E14"/>
    <mergeCell ref="F14:G14"/>
    <mergeCell ref="A7:G7"/>
    <mergeCell ref="A8:G8"/>
    <mergeCell ref="A9:G9"/>
    <mergeCell ref="A10:G10"/>
    <mergeCell ref="B11:E11"/>
    <mergeCell ref="F11:G11"/>
    <mergeCell ref="A19:G19"/>
    <mergeCell ref="A1:G1"/>
    <mergeCell ref="A2:G2"/>
    <mergeCell ref="A3:G3"/>
    <mergeCell ref="A4:G4"/>
    <mergeCell ref="A5:G5"/>
    <mergeCell ref="A6:G6"/>
    <mergeCell ref="B12:E12"/>
    <mergeCell ref="F12:G12"/>
    <mergeCell ref="B13:E13"/>
    <mergeCell ref="F13:G13"/>
  </mergeCells>
  <dataValidations count="1">
    <dataValidation type="list" allowBlank="1" showInputMessage="1" showErrorMessage="1" sqref="I58 I24:I26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50"/>
  <sheetViews>
    <sheetView showGridLines="0" topLeftCell="A97" workbookViewId="0">
      <selection activeCell="F123" sqref="F123:F129"/>
    </sheetView>
  </sheetViews>
  <sheetFormatPr defaultRowHeight="15"/>
  <cols>
    <col min="1" max="1" width="5.42578125" style="1" customWidth="1"/>
    <col min="2" max="6" width="20.7109375" style="1" customWidth="1"/>
    <col min="7" max="7" width="24.42578125" style="1" customWidth="1"/>
    <col min="8" max="8" width="13.7109375" bestFit="1" customWidth="1"/>
    <col min="9" max="9" width="13.85546875" bestFit="1" customWidth="1"/>
    <col min="10" max="10" width="12" bestFit="1" customWidth="1"/>
    <col min="12" max="12" width="14.42578125" customWidth="1"/>
    <col min="13" max="13" width="16.42578125" bestFit="1" customWidth="1"/>
    <col min="14" max="15" width="14.7109375" customWidth="1"/>
  </cols>
  <sheetData>
    <row r="1" spans="1:7">
      <c r="A1" s="412" t="s">
        <v>172</v>
      </c>
      <c r="B1" s="413"/>
      <c r="C1" s="413"/>
      <c r="D1" s="413"/>
      <c r="E1" s="413"/>
      <c r="F1" s="413"/>
      <c r="G1" s="414"/>
    </row>
    <row r="2" spans="1:7">
      <c r="A2" s="415" t="s">
        <v>1</v>
      </c>
      <c r="B2" s="415"/>
      <c r="C2" s="415"/>
      <c r="D2" s="415"/>
      <c r="E2" s="415"/>
      <c r="F2" s="415"/>
      <c r="G2" s="415"/>
    </row>
    <row r="3" spans="1:7">
      <c r="A3" s="416" t="s">
        <v>2</v>
      </c>
      <c r="B3" s="416"/>
      <c r="C3" s="416"/>
      <c r="D3" s="416"/>
      <c r="E3" s="416"/>
      <c r="F3" s="416"/>
      <c r="G3" s="416"/>
    </row>
    <row r="4" spans="1:7" ht="43.5" customHeight="1">
      <c r="A4" s="417" t="s">
        <v>3</v>
      </c>
      <c r="B4" s="417"/>
      <c r="C4" s="417"/>
      <c r="D4" s="417"/>
      <c r="E4" s="417"/>
      <c r="F4" s="417"/>
      <c r="G4" s="417"/>
    </row>
    <row r="5" spans="1:7">
      <c r="A5" s="418" t="s">
        <v>4</v>
      </c>
      <c r="B5" s="418"/>
      <c r="C5" s="418"/>
      <c r="D5" s="418"/>
      <c r="E5" s="418"/>
      <c r="F5" s="418"/>
      <c r="G5" s="418"/>
    </row>
    <row r="6" spans="1:7">
      <c r="A6" s="417" t="s">
        <v>5</v>
      </c>
      <c r="B6" s="417"/>
      <c r="C6" s="417"/>
      <c r="D6" s="417"/>
      <c r="E6" s="417"/>
      <c r="F6" s="417"/>
      <c r="G6" s="417"/>
    </row>
    <row r="7" spans="1:7" ht="14.25" customHeight="1">
      <c r="A7" s="418" t="s">
        <v>6</v>
      </c>
      <c r="B7" s="418"/>
      <c r="C7" s="418"/>
      <c r="D7" s="418"/>
      <c r="E7" s="418"/>
      <c r="F7" s="418"/>
      <c r="G7" s="418"/>
    </row>
    <row r="8" spans="1:7" ht="15" customHeight="1">
      <c r="A8" s="417" t="s">
        <v>230</v>
      </c>
      <c r="B8" s="417"/>
      <c r="C8" s="417"/>
      <c r="D8" s="417"/>
      <c r="E8" s="417"/>
      <c r="F8" s="417"/>
      <c r="G8" s="417"/>
    </row>
    <row r="9" spans="1:7">
      <c r="A9" s="419"/>
      <c r="B9" s="420"/>
      <c r="C9" s="420"/>
      <c r="D9" s="420"/>
      <c r="E9" s="420"/>
      <c r="F9" s="420"/>
      <c r="G9" s="420"/>
    </row>
    <row r="10" spans="1:7">
      <c r="A10" s="296" t="s">
        <v>7</v>
      </c>
      <c r="B10" s="297"/>
      <c r="C10" s="297"/>
      <c r="D10" s="297"/>
      <c r="E10" s="297"/>
      <c r="F10" s="297"/>
      <c r="G10" s="298"/>
    </row>
    <row r="11" spans="1:7">
      <c r="A11" s="165">
        <v>1</v>
      </c>
      <c r="B11" s="399" t="s">
        <v>8</v>
      </c>
      <c r="C11" s="400"/>
      <c r="D11" s="400"/>
      <c r="E11" s="401"/>
      <c r="F11" s="338" t="s">
        <v>9</v>
      </c>
      <c r="G11" s="340"/>
    </row>
    <row r="12" spans="1:7">
      <c r="A12" s="2">
        <v>2</v>
      </c>
      <c r="B12" s="402" t="s">
        <v>10</v>
      </c>
      <c r="C12" s="403"/>
      <c r="D12" s="403"/>
      <c r="E12" s="404"/>
      <c r="F12" s="296" t="s">
        <v>11</v>
      </c>
      <c r="G12" s="298"/>
    </row>
    <row r="13" spans="1:7">
      <c r="A13" s="165">
        <v>3</v>
      </c>
      <c r="B13" s="399" t="s">
        <v>12</v>
      </c>
      <c r="C13" s="400"/>
      <c r="D13" s="400"/>
      <c r="E13" s="401"/>
      <c r="F13" s="338" t="s">
        <v>13</v>
      </c>
      <c r="G13" s="340"/>
    </row>
    <row r="14" spans="1:7">
      <c r="A14" s="2">
        <v>4</v>
      </c>
      <c r="B14" s="402" t="s">
        <v>14</v>
      </c>
      <c r="C14" s="403"/>
      <c r="D14" s="403"/>
      <c r="E14" s="404"/>
      <c r="F14" s="410" t="s">
        <v>173</v>
      </c>
      <c r="G14" s="411"/>
    </row>
    <row r="15" spans="1:7">
      <c r="A15" s="165">
        <v>5</v>
      </c>
      <c r="B15" s="399" t="s">
        <v>16</v>
      </c>
      <c r="C15" s="400"/>
      <c r="D15" s="400"/>
      <c r="E15" s="401"/>
      <c r="F15" s="338" t="s">
        <v>17</v>
      </c>
      <c r="G15" s="340"/>
    </row>
    <row r="16" spans="1:7">
      <c r="A16" s="2">
        <v>6</v>
      </c>
      <c r="B16" s="402" t="s">
        <v>18</v>
      </c>
      <c r="C16" s="403"/>
      <c r="D16" s="403"/>
      <c r="E16" s="404"/>
      <c r="F16" s="405">
        <v>12</v>
      </c>
      <c r="G16" s="406"/>
    </row>
    <row r="17" spans="1:15">
      <c r="A17" s="165">
        <v>7</v>
      </c>
      <c r="B17" s="399" t="s">
        <v>232</v>
      </c>
      <c r="C17" s="400"/>
      <c r="D17" s="400"/>
      <c r="E17" s="400"/>
      <c r="F17" s="407"/>
      <c r="G17" s="408"/>
    </row>
    <row r="18" spans="1:15">
      <c r="A18" s="4"/>
      <c r="B18" s="3"/>
      <c r="C18" s="5"/>
      <c r="D18" s="5"/>
      <c r="E18" s="5"/>
      <c r="F18" s="6"/>
      <c r="G18" s="7"/>
    </row>
    <row r="19" spans="1:15">
      <c r="A19" s="422" t="s">
        <v>19</v>
      </c>
      <c r="B19" s="423"/>
      <c r="C19" s="423"/>
      <c r="D19" s="423"/>
      <c r="E19" s="423"/>
      <c r="F19" s="423"/>
      <c r="G19" s="424"/>
    </row>
    <row r="20" spans="1:15">
      <c r="A20" s="280" t="s">
        <v>20</v>
      </c>
      <c r="B20" s="332" t="s">
        <v>21</v>
      </c>
      <c r="C20" s="333"/>
      <c r="D20" s="333"/>
      <c r="E20" s="333"/>
      <c r="F20" s="334"/>
      <c r="G20" s="281" t="s">
        <v>22</v>
      </c>
    </row>
    <row r="21" spans="1:15">
      <c r="A21" s="166" t="s">
        <v>23</v>
      </c>
      <c r="B21" s="386" t="s">
        <v>24</v>
      </c>
      <c r="C21" s="387"/>
      <c r="D21" s="409"/>
      <c r="E21" s="167" t="s">
        <v>25</v>
      </c>
      <c r="F21" s="10">
        <v>22</v>
      </c>
      <c r="G21" s="11"/>
      <c r="I21" s="12"/>
    </row>
    <row r="22" spans="1:15">
      <c r="A22" s="13" t="s">
        <v>26</v>
      </c>
      <c r="B22" s="383" t="s">
        <v>27</v>
      </c>
      <c r="C22" s="384"/>
      <c r="D22" s="385"/>
      <c r="E22" s="14" t="s">
        <v>28</v>
      </c>
      <c r="F22" s="15">
        <v>0</v>
      </c>
      <c r="G22" s="16">
        <f>1302*F22</f>
        <v>0</v>
      </c>
      <c r="I22" s="12"/>
      <c r="J22" s="12"/>
      <c r="K22" s="12"/>
    </row>
    <row r="23" spans="1:15">
      <c r="A23" s="166" t="s">
        <v>29</v>
      </c>
      <c r="B23" s="386" t="s">
        <v>30</v>
      </c>
      <c r="C23" s="387"/>
      <c r="D23" s="387"/>
      <c r="E23" s="168" t="s">
        <v>31</v>
      </c>
      <c r="F23" s="169">
        <v>0.3</v>
      </c>
      <c r="G23" s="170"/>
      <c r="H23" s="17" t="s">
        <v>32</v>
      </c>
      <c r="I23" s="18" t="s">
        <v>33</v>
      </c>
      <c r="J23" s="12"/>
    </row>
    <row r="24" spans="1:15">
      <c r="A24" s="13" t="s">
        <v>34</v>
      </c>
      <c r="B24" s="388" t="s">
        <v>35</v>
      </c>
      <c r="C24" s="389"/>
      <c r="D24" s="389"/>
      <c r="E24" s="19" t="s">
        <v>36</v>
      </c>
      <c r="F24" s="20"/>
      <c r="G24" s="21"/>
      <c r="H24" s="17" t="s">
        <v>37</v>
      </c>
      <c r="I24" s="18" t="s">
        <v>43</v>
      </c>
      <c r="K24" s="12"/>
      <c r="L24" s="22"/>
      <c r="M24" s="22"/>
    </row>
    <row r="25" spans="1:15">
      <c r="A25" s="166" t="s">
        <v>38</v>
      </c>
      <c r="B25" s="171" t="s">
        <v>39</v>
      </c>
      <c r="C25" s="172" t="s">
        <v>40</v>
      </c>
      <c r="D25" s="173">
        <f>IF(I25="SIM",7*1.142857,0)</f>
        <v>0</v>
      </c>
      <c r="E25" s="174" t="s">
        <v>41</v>
      </c>
      <c r="F25" s="175">
        <f>IF(D25=0,0,(D25-7)*F21)</f>
        <v>0</v>
      </c>
      <c r="G25" s="176"/>
      <c r="H25" t="s">
        <v>42</v>
      </c>
      <c r="I25" s="18" t="s">
        <v>43</v>
      </c>
      <c r="J25" s="23"/>
      <c r="K25" s="24"/>
      <c r="L25" s="24"/>
      <c r="M25" s="24"/>
      <c r="N25" s="23"/>
      <c r="O25" s="25"/>
    </row>
    <row r="26" spans="1:15">
      <c r="A26" s="13" t="s">
        <v>44</v>
      </c>
      <c r="B26" s="390" t="s">
        <v>45</v>
      </c>
      <c r="C26" s="391"/>
      <c r="D26" s="391"/>
      <c r="E26" s="391"/>
      <c r="F26" s="392"/>
      <c r="G26" s="26"/>
      <c r="K26" s="27"/>
      <c r="L26" s="28"/>
      <c r="M26" s="28"/>
      <c r="N26" s="29"/>
      <c r="O26" s="30"/>
    </row>
    <row r="27" spans="1:15">
      <c r="A27" s="166" t="s">
        <v>46</v>
      </c>
      <c r="B27" s="393" t="s">
        <v>47</v>
      </c>
      <c r="C27" s="394"/>
      <c r="D27" s="394"/>
      <c r="E27" s="394"/>
      <c r="F27" s="395"/>
      <c r="G27" s="177"/>
      <c r="K27" s="27"/>
      <c r="L27" s="27"/>
      <c r="M27" s="28"/>
      <c r="O27" s="31"/>
    </row>
    <row r="28" spans="1:15">
      <c r="A28" s="13" t="s">
        <v>48</v>
      </c>
      <c r="B28" s="32" t="s">
        <v>49</v>
      </c>
      <c r="C28" s="33" t="s">
        <v>50</v>
      </c>
      <c r="D28" s="34">
        <v>0</v>
      </c>
      <c r="E28" s="33" t="s">
        <v>51</v>
      </c>
      <c r="F28" s="35">
        <f>F17/220</f>
        <v>0</v>
      </c>
      <c r="G28" s="36"/>
    </row>
    <row r="29" spans="1:15">
      <c r="A29" s="293" t="s">
        <v>52</v>
      </c>
      <c r="B29" s="294"/>
      <c r="C29" s="294"/>
      <c r="D29" s="294"/>
      <c r="E29" s="294"/>
      <c r="F29" s="295"/>
      <c r="G29" s="179">
        <f>SUM(G21:G28)</f>
        <v>0</v>
      </c>
    </row>
    <row r="30" spans="1:15">
      <c r="A30" s="4"/>
      <c r="B30" s="4"/>
      <c r="C30" s="37"/>
      <c r="D30" s="37"/>
      <c r="E30" s="37"/>
      <c r="F30" s="37"/>
      <c r="G30" s="38"/>
    </row>
    <row r="31" spans="1:15">
      <c r="A31" s="422" t="s">
        <v>53</v>
      </c>
      <c r="B31" s="423"/>
      <c r="C31" s="423"/>
      <c r="D31" s="423"/>
      <c r="E31" s="423"/>
      <c r="F31" s="423"/>
      <c r="G31" s="424"/>
    </row>
    <row r="32" spans="1:15">
      <c r="A32" s="280" t="s">
        <v>54</v>
      </c>
      <c r="B32" s="332" t="s">
        <v>55</v>
      </c>
      <c r="C32" s="333"/>
      <c r="D32" s="333"/>
      <c r="E32" s="334"/>
      <c r="F32" s="280" t="s">
        <v>56</v>
      </c>
      <c r="G32" s="281" t="s">
        <v>57</v>
      </c>
    </row>
    <row r="33" spans="1:15">
      <c r="A33" s="166" t="s">
        <v>23</v>
      </c>
      <c r="B33" s="302" t="s">
        <v>58</v>
      </c>
      <c r="C33" s="303"/>
      <c r="D33" s="303"/>
      <c r="E33" s="304"/>
      <c r="F33" s="181">
        <v>8.3299999999999999E-2</v>
      </c>
      <c r="G33" s="177"/>
    </row>
    <row r="34" spans="1:15">
      <c r="A34" s="13" t="s">
        <v>26</v>
      </c>
      <c r="B34" s="299" t="s">
        <v>59</v>
      </c>
      <c r="C34" s="300"/>
      <c r="D34" s="300"/>
      <c r="E34" s="301"/>
      <c r="F34" s="41">
        <v>0.121</v>
      </c>
      <c r="G34" s="16"/>
    </row>
    <row r="35" spans="1:15" ht="14.25" customHeight="1">
      <c r="A35" s="166"/>
      <c r="B35" s="302"/>
      <c r="C35" s="303"/>
      <c r="D35" s="303"/>
      <c r="E35" s="304"/>
      <c r="F35" s="181"/>
      <c r="G35" s="177"/>
      <c r="K35" s="42"/>
    </row>
    <row r="36" spans="1:15">
      <c r="A36" s="314" t="s">
        <v>60</v>
      </c>
      <c r="B36" s="315"/>
      <c r="C36" s="315"/>
      <c r="D36" s="315"/>
      <c r="E36" s="316"/>
      <c r="F36" s="43">
        <f>F33+F34</f>
        <v>0.20429999999999998</v>
      </c>
      <c r="G36" s="9">
        <f>SUM(G33:G35)</f>
        <v>0</v>
      </c>
      <c r="I36" s="44">
        <f>G36</f>
        <v>0</v>
      </c>
      <c r="K36" s="45"/>
      <c r="L36" s="46"/>
      <c r="M36" s="46"/>
      <c r="N36" s="46"/>
      <c r="O36" s="46"/>
    </row>
    <row r="37" spans="1:15">
      <c r="A37" s="180"/>
      <c r="B37" s="178"/>
      <c r="C37" s="178"/>
      <c r="D37" s="178"/>
      <c r="E37" s="178"/>
      <c r="F37" s="182"/>
      <c r="G37" s="183"/>
      <c r="L37" s="47"/>
      <c r="M37" s="28"/>
      <c r="N37" s="48"/>
      <c r="O37" s="28"/>
    </row>
    <row r="38" spans="1:15">
      <c r="A38" s="280" t="s">
        <v>61</v>
      </c>
      <c r="B38" s="332" t="s">
        <v>62</v>
      </c>
      <c r="C38" s="333"/>
      <c r="D38" s="333"/>
      <c r="E38" s="334"/>
      <c r="F38" s="280" t="s">
        <v>56</v>
      </c>
      <c r="G38" s="281" t="s">
        <v>57</v>
      </c>
      <c r="L38" s="381"/>
      <c r="M38" s="381"/>
      <c r="N38" s="381"/>
      <c r="O38" s="381"/>
    </row>
    <row r="39" spans="1:15">
      <c r="A39" s="166" t="s">
        <v>23</v>
      </c>
      <c r="B39" s="302" t="s">
        <v>63</v>
      </c>
      <c r="C39" s="303"/>
      <c r="D39" s="303"/>
      <c r="E39" s="304"/>
      <c r="F39" s="181">
        <v>0.2</v>
      </c>
      <c r="G39" s="184"/>
      <c r="I39" s="49">
        <f t="shared" ref="I39:I46" si="0">$I$36*F39</f>
        <v>0</v>
      </c>
      <c r="L39" s="381"/>
      <c r="M39" s="381"/>
      <c r="N39" s="381"/>
      <c r="O39" s="381"/>
    </row>
    <row r="40" spans="1:15">
      <c r="A40" s="13" t="s">
        <v>26</v>
      </c>
      <c r="B40" s="299" t="s">
        <v>64</v>
      </c>
      <c r="C40" s="300"/>
      <c r="D40" s="300"/>
      <c r="E40" s="301"/>
      <c r="F40" s="41">
        <v>1.4999999999999999E-2</v>
      </c>
      <c r="G40" s="50"/>
      <c r="I40" s="49">
        <f t="shared" si="0"/>
        <v>0</v>
      </c>
      <c r="L40" s="382"/>
      <c r="M40" s="382"/>
      <c r="N40" s="382"/>
      <c r="O40" s="382"/>
    </row>
    <row r="41" spans="1:15">
      <c r="A41" s="166" t="s">
        <v>29</v>
      </c>
      <c r="B41" s="302" t="s">
        <v>65</v>
      </c>
      <c r="C41" s="303"/>
      <c r="D41" s="303"/>
      <c r="E41" s="304"/>
      <c r="F41" s="181">
        <v>0.01</v>
      </c>
      <c r="G41" s="184"/>
      <c r="I41" s="49">
        <f t="shared" si="0"/>
        <v>0</v>
      </c>
      <c r="L41" s="382"/>
      <c r="M41" s="382"/>
      <c r="N41" s="382"/>
      <c r="O41" s="382"/>
    </row>
    <row r="42" spans="1:15">
      <c r="A42" s="13" t="s">
        <v>34</v>
      </c>
      <c r="B42" s="299" t="s">
        <v>66</v>
      </c>
      <c r="C42" s="300"/>
      <c r="D42" s="300"/>
      <c r="E42" s="301"/>
      <c r="F42" s="41">
        <v>2E-3</v>
      </c>
      <c r="G42" s="50"/>
      <c r="I42" s="49">
        <f t="shared" si="0"/>
        <v>0</v>
      </c>
    </row>
    <row r="43" spans="1:15">
      <c r="A43" s="166" t="s">
        <v>38</v>
      </c>
      <c r="B43" s="302" t="s">
        <v>67</v>
      </c>
      <c r="C43" s="303"/>
      <c r="D43" s="303"/>
      <c r="E43" s="304"/>
      <c r="F43" s="181">
        <v>2.5000000000000001E-2</v>
      </c>
      <c r="G43" s="184"/>
      <c r="I43" s="49">
        <f t="shared" si="0"/>
        <v>0</v>
      </c>
    </row>
    <row r="44" spans="1:15">
      <c r="A44" s="13" t="s">
        <v>44</v>
      </c>
      <c r="B44" s="299" t="s">
        <v>68</v>
      </c>
      <c r="C44" s="300"/>
      <c r="D44" s="300"/>
      <c r="E44" s="301"/>
      <c r="F44" s="41">
        <v>0.08</v>
      </c>
      <c r="G44" s="50"/>
      <c r="I44" s="49">
        <f t="shared" si="0"/>
        <v>0</v>
      </c>
    </row>
    <row r="45" spans="1:15">
      <c r="A45" s="166" t="s">
        <v>46</v>
      </c>
      <c r="B45" s="185" t="s">
        <v>69</v>
      </c>
      <c r="C45" s="51"/>
      <c r="D45" s="185" t="s">
        <v>70</v>
      </c>
      <c r="E45" s="52"/>
      <c r="F45" s="181">
        <f>E45*C45</f>
        <v>0</v>
      </c>
      <c r="G45" s="184"/>
      <c r="I45" s="49">
        <f t="shared" si="0"/>
        <v>0</v>
      </c>
    </row>
    <row r="46" spans="1:15">
      <c r="A46" s="13" t="s">
        <v>48</v>
      </c>
      <c r="B46" s="299" t="s">
        <v>71</v>
      </c>
      <c r="C46" s="300"/>
      <c r="D46" s="300"/>
      <c r="E46" s="301"/>
      <c r="F46" s="41">
        <v>6.0000000000000001E-3</v>
      </c>
      <c r="G46" s="50"/>
      <c r="I46" s="49">
        <f t="shared" si="0"/>
        <v>0</v>
      </c>
    </row>
    <row r="47" spans="1:15">
      <c r="A47" s="293" t="s">
        <v>60</v>
      </c>
      <c r="B47" s="294"/>
      <c r="C47" s="294"/>
      <c r="D47" s="294"/>
      <c r="E47" s="295"/>
      <c r="F47" s="186">
        <f>SUM(F39:F46)</f>
        <v>0.33800000000000008</v>
      </c>
      <c r="G47" s="179">
        <f>SUM(G39:G46)</f>
        <v>0</v>
      </c>
      <c r="I47" s="53">
        <f>SUM(I39:I46)</f>
        <v>0</v>
      </c>
    </row>
    <row r="48" spans="1:15">
      <c r="A48" s="54"/>
      <c r="B48" s="54"/>
      <c r="C48" s="54"/>
      <c r="D48" s="54"/>
      <c r="E48" s="54"/>
      <c r="F48" s="55"/>
      <c r="G48" s="56"/>
    </row>
    <row r="49" spans="1:40">
      <c r="A49" s="380" t="s">
        <v>72</v>
      </c>
      <c r="B49" s="380"/>
      <c r="C49" s="380"/>
      <c r="D49" s="380"/>
      <c r="E49" s="380"/>
      <c r="F49" s="380"/>
      <c r="G49" s="380"/>
    </row>
    <row r="50" spans="1:40">
      <c r="A50" s="57"/>
      <c r="B50" s="58"/>
      <c r="C50" s="57"/>
      <c r="D50" s="57"/>
      <c r="E50" s="57"/>
      <c r="F50" s="57"/>
      <c r="G50" s="59"/>
    </row>
    <row r="51" spans="1:40">
      <c r="A51" s="282" t="s">
        <v>73</v>
      </c>
      <c r="B51" s="365" t="s">
        <v>74</v>
      </c>
      <c r="C51" s="366"/>
      <c r="D51" s="366"/>
      <c r="E51" s="421"/>
      <c r="F51" s="367"/>
      <c r="G51" s="283" t="s">
        <v>57</v>
      </c>
    </row>
    <row r="52" spans="1:40">
      <c r="A52" s="13" t="s">
        <v>23</v>
      </c>
      <c r="B52" s="308" t="s">
        <v>75</v>
      </c>
      <c r="C52" s="309"/>
      <c r="D52" s="309"/>
      <c r="E52" s="60" t="s">
        <v>76</v>
      </c>
      <c r="F52" s="40"/>
      <c r="G52" s="61"/>
      <c r="H52" s="29" t="s">
        <v>77</v>
      </c>
      <c r="I52" s="62">
        <v>3.75</v>
      </c>
    </row>
    <row r="53" spans="1:40">
      <c r="A53" s="166" t="s">
        <v>26</v>
      </c>
      <c r="B53" s="341" t="s">
        <v>78</v>
      </c>
      <c r="C53" s="342"/>
      <c r="D53" s="342"/>
      <c r="E53" s="188" t="s">
        <v>79</v>
      </c>
      <c r="F53" s="189"/>
      <c r="G53" s="184"/>
      <c r="H53" t="s">
        <v>80</v>
      </c>
      <c r="I53" s="63">
        <v>0.1</v>
      </c>
    </row>
    <row r="54" spans="1:40">
      <c r="A54" s="13" t="s">
        <v>29</v>
      </c>
      <c r="B54" s="308" t="s">
        <v>81</v>
      </c>
      <c r="C54" s="309"/>
      <c r="D54" s="309"/>
      <c r="E54" s="377"/>
      <c r="F54" s="310"/>
      <c r="G54" s="50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166" t="s">
        <v>34</v>
      </c>
      <c r="B55" s="341" t="s">
        <v>82</v>
      </c>
      <c r="C55" s="342"/>
      <c r="D55" s="342"/>
      <c r="E55" s="342"/>
      <c r="F55" s="343"/>
      <c r="G55" s="184"/>
      <c r="H55" s="64"/>
      <c r="I55" s="64"/>
    </row>
    <row r="56" spans="1:40">
      <c r="A56" s="13" t="s">
        <v>38</v>
      </c>
      <c r="B56" s="308" t="s">
        <v>83</v>
      </c>
      <c r="C56" s="309"/>
      <c r="D56" s="309"/>
      <c r="E56" s="377"/>
      <c r="F56" s="310"/>
      <c r="G56" s="50"/>
    </row>
    <row r="57" spans="1:40">
      <c r="A57" s="166" t="s">
        <v>44</v>
      </c>
      <c r="B57" s="341" t="s">
        <v>84</v>
      </c>
      <c r="C57" s="342"/>
      <c r="D57" s="342"/>
      <c r="E57" s="342"/>
      <c r="F57" s="343"/>
      <c r="G57" s="184"/>
    </row>
    <row r="58" spans="1:40">
      <c r="A58" s="13" t="s">
        <v>46</v>
      </c>
      <c r="B58" s="308" t="s">
        <v>85</v>
      </c>
      <c r="C58" s="309"/>
      <c r="D58" s="309"/>
      <c r="E58" s="60" t="s">
        <v>86</v>
      </c>
      <c r="F58" s="65"/>
      <c r="G58" s="61">
        <f>IF(I58="SIM",(F28*(F58+1))*F21,0)</f>
        <v>0</v>
      </c>
      <c r="H58" s="17" t="s">
        <v>87</v>
      </c>
      <c r="I58" s="17" t="s">
        <v>43</v>
      </c>
    </row>
    <row r="59" spans="1:40">
      <c r="A59" s="314" t="s">
        <v>88</v>
      </c>
      <c r="B59" s="315"/>
      <c r="C59" s="315"/>
      <c r="D59" s="315"/>
      <c r="E59" s="378"/>
      <c r="F59" s="316"/>
      <c r="G59" s="9">
        <f>SUM(G52:G58)</f>
        <v>0</v>
      </c>
    </row>
    <row r="60" spans="1:40">
      <c r="A60" s="187"/>
      <c r="B60" s="187"/>
      <c r="C60" s="187"/>
      <c r="D60" s="187"/>
      <c r="E60" s="187"/>
      <c r="F60" s="187"/>
      <c r="G60" s="190"/>
    </row>
    <row r="61" spans="1:40">
      <c r="A61" s="379" t="s">
        <v>89</v>
      </c>
      <c r="B61" s="379"/>
      <c r="C61" s="379"/>
      <c r="D61" s="379"/>
      <c r="E61" s="379"/>
      <c r="F61" s="379"/>
      <c r="G61" s="379"/>
    </row>
    <row r="62" spans="1:40">
      <c r="A62" s="191"/>
      <c r="B62" s="192"/>
      <c r="C62" s="193"/>
      <c r="D62" s="194"/>
      <c r="E62" s="194"/>
      <c r="F62" s="194"/>
      <c r="G62" s="195"/>
    </row>
    <row r="63" spans="1:40">
      <c r="A63" s="314" t="s">
        <v>90</v>
      </c>
      <c r="B63" s="315"/>
      <c r="C63" s="315"/>
      <c r="D63" s="315"/>
      <c r="E63" s="315"/>
      <c r="F63" s="316"/>
      <c r="G63" s="9" t="s">
        <v>57</v>
      </c>
    </row>
    <row r="64" spans="1:40">
      <c r="A64" s="196" t="s">
        <v>54</v>
      </c>
      <c r="B64" s="374" t="s">
        <v>55</v>
      </c>
      <c r="C64" s="375"/>
      <c r="D64" s="375"/>
      <c r="E64" s="375"/>
      <c r="F64" s="376"/>
      <c r="G64" s="198">
        <f>G36</f>
        <v>0</v>
      </c>
    </row>
    <row r="65" spans="1:9">
      <c r="A65" s="66" t="s">
        <v>61</v>
      </c>
      <c r="B65" s="371" t="s">
        <v>91</v>
      </c>
      <c r="C65" s="372"/>
      <c r="D65" s="372"/>
      <c r="E65" s="372"/>
      <c r="F65" s="373"/>
      <c r="G65" s="67">
        <f>G47</f>
        <v>0</v>
      </c>
    </row>
    <row r="66" spans="1:9">
      <c r="A66" s="196" t="s">
        <v>73</v>
      </c>
      <c r="B66" s="374" t="s">
        <v>74</v>
      </c>
      <c r="C66" s="375"/>
      <c r="D66" s="375"/>
      <c r="E66" s="375"/>
      <c r="F66" s="376"/>
      <c r="G66" s="198">
        <f>G59</f>
        <v>0</v>
      </c>
    </row>
    <row r="67" spans="1:9">
      <c r="A67" s="314" t="s">
        <v>92</v>
      </c>
      <c r="B67" s="315"/>
      <c r="C67" s="315"/>
      <c r="D67" s="315"/>
      <c r="E67" s="315"/>
      <c r="F67" s="316"/>
      <c r="G67" s="9">
        <f>SUM(G64:G66)</f>
        <v>0</v>
      </c>
    </row>
    <row r="68" spans="1:9">
      <c r="A68" s="199"/>
      <c r="B68" s="197"/>
      <c r="C68" s="200"/>
      <c r="D68" s="201"/>
      <c r="E68" s="201"/>
      <c r="F68" s="201"/>
      <c r="G68" s="202"/>
    </row>
    <row r="69" spans="1:9">
      <c r="A69" s="320" t="s">
        <v>93</v>
      </c>
      <c r="B69" s="321"/>
      <c r="C69" s="321"/>
      <c r="D69" s="321"/>
      <c r="E69" s="321"/>
      <c r="F69" s="321"/>
      <c r="G69" s="322"/>
    </row>
    <row r="70" spans="1:9">
      <c r="A70" s="293" t="s">
        <v>94</v>
      </c>
      <c r="B70" s="294"/>
      <c r="C70" s="294"/>
      <c r="D70" s="294"/>
      <c r="E70" s="294"/>
      <c r="F70" s="295"/>
      <c r="G70" s="179" t="s">
        <v>22</v>
      </c>
    </row>
    <row r="71" spans="1:9">
      <c r="A71" s="323" t="s">
        <v>23</v>
      </c>
      <c r="B71" s="299" t="s">
        <v>95</v>
      </c>
      <c r="C71" s="300"/>
      <c r="D71" s="300"/>
      <c r="E71" s="301"/>
      <c r="F71" s="326"/>
      <c r="G71" s="285"/>
    </row>
    <row r="72" spans="1:9">
      <c r="A72" s="324"/>
      <c r="B72" s="299" t="s">
        <v>111</v>
      </c>
      <c r="C72" s="300"/>
      <c r="D72" s="301"/>
      <c r="E72" s="52"/>
      <c r="F72" s="327"/>
      <c r="G72" s="286"/>
    </row>
    <row r="73" spans="1:9">
      <c r="A73" s="166" t="s">
        <v>26</v>
      </c>
      <c r="B73" s="302" t="s">
        <v>97</v>
      </c>
      <c r="C73" s="303"/>
      <c r="D73" s="303"/>
      <c r="E73" s="304"/>
      <c r="F73" s="181"/>
      <c r="G73" s="184"/>
    </row>
    <row r="74" spans="1:9">
      <c r="A74" s="13" t="s">
        <v>29</v>
      </c>
      <c r="B74" s="299" t="s">
        <v>98</v>
      </c>
      <c r="C74" s="300"/>
      <c r="D74" s="300"/>
      <c r="E74" s="301"/>
      <c r="F74" s="41"/>
      <c r="G74" s="50"/>
    </row>
    <row r="75" spans="1:9">
      <c r="A75" s="166" t="s">
        <v>34</v>
      </c>
      <c r="B75" s="302" t="s">
        <v>99</v>
      </c>
      <c r="C75" s="303"/>
      <c r="D75" s="303"/>
      <c r="E75" s="304"/>
      <c r="F75" s="181"/>
      <c r="G75" s="184"/>
    </row>
    <row r="76" spans="1:9">
      <c r="A76" s="13" t="s">
        <v>38</v>
      </c>
      <c r="B76" s="299" t="s">
        <v>100</v>
      </c>
      <c r="C76" s="300"/>
      <c r="D76" s="300"/>
      <c r="E76" s="301"/>
      <c r="F76" s="41"/>
      <c r="G76" s="50"/>
    </row>
    <row r="77" spans="1:9">
      <c r="A77" s="166" t="s">
        <v>44</v>
      </c>
      <c r="B77" s="302" t="s">
        <v>101</v>
      </c>
      <c r="C77" s="303"/>
      <c r="D77" s="303"/>
      <c r="E77" s="304"/>
      <c r="F77" s="181"/>
      <c r="G77" s="184"/>
    </row>
    <row r="78" spans="1:9">
      <c r="A78" s="314" t="s">
        <v>60</v>
      </c>
      <c r="B78" s="315"/>
      <c r="C78" s="315"/>
      <c r="D78" s="315"/>
      <c r="E78" s="316"/>
      <c r="F78" s="43"/>
      <c r="G78" s="9">
        <f>SUM(G71:G77)</f>
        <v>0</v>
      </c>
      <c r="I78" s="44">
        <f>G78</f>
        <v>0</v>
      </c>
    </row>
    <row r="79" spans="1:9">
      <c r="A79" s="199"/>
      <c r="B79" s="199"/>
      <c r="C79" s="203"/>
      <c r="D79" s="203"/>
      <c r="E79" s="203"/>
      <c r="F79" s="203"/>
      <c r="G79" s="204"/>
    </row>
    <row r="80" spans="1:9">
      <c r="A80" s="320" t="s">
        <v>102</v>
      </c>
      <c r="B80" s="321"/>
      <c r="C80" s="321"/>
      <c r="D80" s="321"/>
      <c r="E80" s="321"/>
      <c r="F80" s="321"/>
      <c r="G80" s="322"/>
    </row>
    <row r="81" spans="1:7" ht="28.5" customHeight="1">
      <c r="A81" s="282" t="s">
        <v>103</v>
      </c>
      <c r="B81" s="365" t="s">
        <v>104</v>
      </c>
      <c r="C81" s="366"/>
      <c r="D81" s="366"/>
      <c r="E81" s="366"/>
      <c r="F81" s="367"/>
      <c r="G81" s="283" t="s">
        <v>57</v>
      </c>
    </row>
    <row r="82" spans="1:7" ht="28.5" customHeight="1">
      <c r="A82" s="368" t="s">
        <v>105</v>
      </c>
      <c r="B82" s="369"/>
      <c r="C82" s="369"/>
      <c r="D82" s="369"/>
      <c r="E82" s="369"/>
      <c r="F82" s="370"/>
      <c r="G82" s="50">
        <f>G29+G33+G34+G59</f>
        <v>0</v>
      </c>
    </row>
    <row r="83" spans="1:7" ht="14.25" customHeight="1">
      <c r="A83" s="166" t="s">
        <v>23</v>
      </c>
      <c r="B83" s="341" t="s">
        <v>106</v>
      </c>
      <c r="C83" s="342"/>
      <c r="D83" s="342"/>
      <c r="E83" s="343"/>
      <c r="F83" s="181"/>
      <c r="G83" s="228">
        <f>ROUND(F82*G29,2)</f>
        <v>0</v>
      </c>
    </row>
    <row r="84" spans="1:7" ht="14.25" customHeight="1">
      <c r="A84" s="323" t="s">
        <v>26</v>
      </c>
      <c r="B84" s="308" t="s">
        <v>107</v>
      </c>
      <c r="C84" s="309"/>
      <c r="D84" s="309"/>
      <c r="E84" s="310"/>
      <c r="F84" s="354"/>
      <c r="G84" s="356"/>
    </row>
    <row r="85" spans="1:7" ht="14.25" customHeight="1">
      <c r="A85" s="324"/>
      <c r="B85" s="299" t="s">
        <v>108</v>
      </c>
      <c r="C85" s="300"/>
      <c r="D85" s="301"/>
      <c r="E85" s="69"/>
      <c r="F85" s="355"/>
      <c r="G85" s="357"/>
    </row>
    <row r="86" spans="1:7">
      <c r="A86" s="346" t="s">
        <v>29</v>
      </c>
      <c r="B86" s="341" t="s">
        <v>109</v>
      </c>
      <c r="C86" s="343"/>
      <c r="D86" s="185" t="s">
        <v>110</v>
      </c>
      <c r="E86" s="69"/>
      <c r="F86" s="350"/>
      <c r="G86" s="360"/>
    </row>
    <row r="87" spans="1:7">
      <c r="A87" s="358"/>
      <c r="B87" s="302" t="s">
        <v>111</v>
      </c>
      <c r="C87" s="303"/>
      <c r="D87" s="304"/>
      <c r="E87" s="263"/>
      <c r="F87" s="359"/>
      <c r="G87" s="361"/>
    </row>
    <row r="88" spans="1:7">
      <c r="A88" s="323" t="s">
        <v>34</v>
      </c>
      <c r="B88" s="344" t="s">
        <v>112</v>
      </c>
      <c r="C88" s="345"/>
      <c r="D88" s="70" t="s">
        <v>113</v>
      </c>
      <c r="E88" s="69"/>
      <c r="F88" s="326"/>
      <c r="G88" s="285"/>
    </row>
    <row r="89" spans="1:7">
      <c r="A89" s="324"/>
      <c r="B89" s="299" t="s">
        <v>111</v>
      </c>
      <c r="C89" s="300"/>
      <c r="D89" s="301"/>
      <c r="E89" s="263"/>
      <c r="F89" s="327"/>
      <c r="G89" s="286"/>
    </row>
    <row r="90" spans="1:7">
      <c r="A90" s="346" t="s">
        <v>38</v>
      </c>
      <c r="B90" s="348" t="s">
        <v>114</v>
      </c>
      <c r="C90" s="349"/>
      <c r="D90" s="185" t="s">
        <v>163</v>
      </c>
      <c r="E90" s="69"/>
      <c r="F90" s="350"/>
      <c r="G90" s="352"/>
    </row>
    <row r="91" spans="1:7">
      <c r="A91" s="347"/>
      <c r="B91" s="302" t="s">
        <v>111</v>
      </c>
      <c r="C91" s="303"/>
      <c r="D91" s="304"/>
      <c r="E91" s="263"/>
      <c r="F91" s="351"/>
      <c r="G91" s="353"/>
    </row>
    <row r="92" spans="1:7">
      <c r="A92" s="13" t="s">
        <v>44</v>
      </c>
      <c r="B92" s="308" t="s">
        <v>115</v>
      </c>
      <c r="C92" s="309"/>
      <c r="D92" s="309"/>
      <c r="E92" s="310"/>
      <c r="F92" s="71"/>
      <c r="G92" s="50"/>
    </row>
    <row r="93" spans="1:7">
      <c r="A93" s="166" t="s">
        <v>46</v>
      </c>
      <c r="B93" s="341" t="s">
        <v>116</v>
      </c>
      <c r="C93" s="342"/>
      <c r="D93" s="342"/>
      <c r="E93" s="343"/>
      <c r="F93" s="71"/>
      <c r="G93" s="228"/>
    </row>
    <row r="94" spans="1:7">
      <c r="A94" s="329" t="s">
        <v>117</v>
      </c>
      <c r="B94" s="330"/>
      <c r="C94" s="330"/>
      <c r="D94" s="330"/>
      <c r="E94" s="330"/>
      <c r="F94" s="331"/>
      <c r="G94" s="205"/>
    </row>
    <row r="95" spans="1:7">
      <c r="A95" s="280" t="s">
        <v>118</v>
      </c>
      <c r="B95" s="332" t="s">
        <v>119</v>
      </c>
      <c r="C95" s="333"/>
      <c r="D95" s="333"/>
      <c r="E95" s="333"/>
      <c r="F95" s="334"/>
      <c r="G95" s="281" t="s">
        <v>57</v>
      </c>
    </row>
    <row r="96" spans="1:7">
      <c r="A96" s="166" t="s">
        <v>23</v>
      </c>
      <c r="B96" s="335" t="s">
        <v>120</v>
      </c>
      <c r="C96" s="336"/>
      <c r="D96" s="336"/>
      <c r="E96" s="336"/>
      <c r="F96" s="337"/>
      <c r="G96" s="179">
        <v>0</v>
      </c>
    </row>
    <row r="97" spans="1:7">
      <c r="A97" s="39"/>
      <c r="B97" s="72"/>
      <c r="C97" s="72"/>
      <c r="D97" s="72"/>
      <c r="E97" s="72"/>
      <c r="F97" s="72"/>
      <c r="G97" s="73"/>
    </row>
    <row r="98" spans="1:7">
      <c r="A98" s="338" t="s">
        <v>121</v>
      </c>
      <c r="B98" s="339"/>
      <c r="C98" s="339"/>
      <c r="D98" s="339"/>
      <c r="E98" s="339"/>
      <c r="F98" s="340"/>
      <c r="G98" s="179" t="s">
        <v>57</v>
      </c>
    </row>
    <row r="99" spans="1:7">
      <c r="A99" s="13" t="s">
        <v>103</v>
      </c>
      <c r="B99" s="308" t="s">
        <v>122</v>
      </c>
      <c r="C99" s="309"/>
      <c r="D99" s="309"/>
      <c r="E99" s="309"/>
      <c r="F99" s="310"/>
      <c r="G99" s="50">
        <f>G94</f>
        <v>0</v>
      </c>
    </row>
    <row r="100" spans="1:7">
      <c r="A100" s="166" t="s">
        <v>118</v>
      </c>
      <c r="B100" s="341" t="s">
        <v>123</v>
      </c>
      <c r="C100" s="342"/>
      <c r="D100" s="342"/>
      <c r="E100" s="342"/>
      <c r="F100" s="343"/>
      <c r="G100" s="184">
        <f>G96</f>
        <v>0</v>
      </c>
    </row>
    <row r="101" spans="1:7">
      <c r="A101" s="314" t="s">
        <v>60</v>
      </c>
      <c r="B101" s="315"/>
      <c r="C101" s="315"/>
      <c r="D101" s="315"/>
      <c r="E101" s="315"/>
      <c r="F101" s="316"/>
      <c r="G101" s="9">
        <f>SUM(G99:G100)</f>
        <v>0</v>
      </c>
    </row>
    <row r="102" spans="1:7">
      <c r="A102" s="180"/>
      <c r="B102" s="178"/>
      <c r="C102" s="178"/>
      <c r="D102" s="178"/>
      <c r="E102" s="178"/>
      <c r="F102" s="182"/>
      <c r="G102" s="183"/>
    </row>
    <row r="103" spans="1:7">
      <c r="A103" s="320" t="s">
        <v>124</v>
      </c>
      <c r="B103" s="321"/>
      <c r="C103" s="321"/>
      <c r="D103" s="321"/>
      <c r="E103" s="321"/>
      <c r="F103" s="321"/>
      <c r="G103" s="322"/>
    </row>
    <row r="104" spans="1:7">
      <c r="A104" s="167">
        <v>5</v>
      </c>
      <c r="B104" s="293" t="s">
        <v>125</v>
      </c>
      <c r="C104" s="294"/>
      <c r="D104" s="294"/>
      <c r="E104" s="294"/>
      <c r="F104" s="295"/>
      <c r="G104" s="179" t="s">
        <v>22</v>
      </c>
    </row>
    <row r="105" spans="1:7">
      <c r="A105" s="13" t="s">
        <v>23</v>
      </c>
      <c r="B105" s="299" t="s">
        <v>126</v>
      </c>
      <c r="C105" s="300"/>
      <c r="D105" s="300"/>
      <c r="E105" s="300"/>
      <c r="F105" s="301"/>
      <c r="G105" s="50"/>
    </row>
    <row r="106" spans="1:7">
      <c r="A106" s="166" t="s">
        <v>26</v>
      </c>
      <c r="B106" s="302" t="s">
        <v>127</v>
      </c>
      <c r="C106" s="303"/>
      <c r="D106" s="303"/>
      <c r="E106" s="303"/>
      <c r="F106" s="304"/>
      <c r="G106" s="184"/>
    </row>
    <row r="107" spans="1:7">
      <c r="A107" s="13" t="s">
        <v>29</v>
      </c>
      <c r="B107" s="299" t="s">
        <v>128</v>
      </c>
      <c r="C107" s="300"/>
      <c r="D107" s="300"/>
      <c r="E107" s="300"/>
      <c r="F107" s="301"/>
      <c r="G107" s="50"/>
    </row>
    <row r="108" spans="1:7">
      <c r="A108" s="166" t="s">
        <v>34</v>
      </c>
      <c r="B108" s="302" t="s">
        <v>129</v>
      </c>
      <c r="C108" s="303"/>
      <c r="D108" s="303"/>
      <c r="E108" s="303"/>
      <c r="F108" s="304"/>
      <c r="G108" s="184"/>
    </row>
    <row r="109" spans="1:7" ht="14.25" customHeight="1">
      <c r="A109" s="13" t="s">
        <v>38</v>
      </c>
      <c r="B109" s="299" t="s">
        <v>130</v>
      </c>
      <c r="C109" s="300"/>
      <c r="D109" s="300"/>
      <c r="E109" s="300"/>
      <c r="F109" s="301"/>
      <c r="G109" s="50"/>
    </row>
    <row r="110" spans="1:7">
      <c r="A110" s="239"/>
      <c r="B110" s="311" t="s">
        <v>131</v>
      </c>
      <c r="C110" s="312"/>
      <c r="D110" s="312"/>
      <c r="E110" s="312"/>
      <c r="F110" s="313"/>
      <c r="G110" s="240">
        <f>SUM(G105:G109)</f>
        <v>0</v>
      </c>
    </row>
    <row r="111" spans="1:7">
      <c r="A111" s="39"/>
      <c r="B111" s="232"/>
      <c r="C111" s="232"/>
      <c r="D111" s="232"/>
      <c r="E111" s="232"/>
      <c r="F111" s="232"/>
      <c r="G111" s="73"/>
    </row>
    <row r="112" spans="1:7">
      <c r="A112" s="199"/>
      <c r="B112" s="199"/>
      <c r="C112" s="203"/>
      <c r="D112" s="203"/>
      <c r="E112" s="203"/>
      <c r="F112" s="203"/>
      <c r="G112" s="204"/>
    </row>
    <row r="113" spans="1:12">
      <c r="A113" s="314" t="s">
        <v>132</v>
      </c>
      <c r="B113" s="315"/>
      <c r="C113" s="315"/>
      <c r="D113" s="315"/>
      <c r="E113" s="315"/>
      <c r="F113" s="316"/>
      <c r="G113" s="9" t="s">
        <v>22</v>
      </c>
    </row>
    <row r="114" spans="1:12">
      <c r="A114" s="166" t="s">
        <v>23</v>
      </c>
      <c r="B114" s="302" t="s">
        <v>133</v>
      </c>
      <c r="C114" s="303"/>
      <c r="D114" s="303"/>
      <c r="E114" s="303"/>
      <c r="F114" s="304"/>
      <c r="G114" s="184">
        <f>G29</f>
        <v>0</v>
      </c>
    </row>
    <row r="115" spans="1:12">
      <c r="A115" s="13" t="s">
        <v>26</v>
      </c>
      <c r="B115" s="299" t="s">
        <v>53</v>
      </c>
      <c r="C115" s="300"/>
      <c r="D115" s="300"/>
      <c r="E115" s="300"/>
      <c r="F115" s="301"/>
      <c r="G115" s="50">
        <f>G67</f>
        <v>0</v>
      </c>
    </row>
    <row r="116" spans="1:12">
      <c r="A116" s="166" t="s">
        <v>29</v>
      </c>
      <c r="B116" s="302" t="s">
        <v>134</v>
      </c>
      <c r="C116" s="303"/>
      <c r="D116" s="303"/>
      <c r="E116" s="303"/>
      <c r="F116" s="304"/>
      <c r="G116" s="184">
        <f>G78</f>
        <v>0</v>
      </c>
    </row>
    <row r="117" spans="1:12">
      <c r="A117" s="13" t="s">
        <v>34</v>
      </c>
      <c r="B117" s="299" t="s">
        <v>102</v>
      </c>
      <c r="C117" s="300"/>
      <c r="D117" s="300"/>
      <c r="E117" s="300"/>
      <c r="F117" s="301"/>
      <c r="G117" s="50">
        <f>G101</f>
        <v>0</v>
      </c>
    </row>
    <row r="118" spans="1:12">
      <c r="A118" s="166" t="s">
        <v>38</v>
      </c>
      <c r="B118" s="302" t="s">
        <v>124</v>
      </c>
      <c r="C118" s="303"/>
      <c r="D118" s="303"/>
      <c r="E118" s="303"/>
      <c r="F118" s="304"/>
      <c r="G118" s="184">
        <f>G110</f>
        <v>0</v>
      </c>
    </row>
    <row r="119" spans="1:12">
      <c r="A119" s="317" t="s">
        <v>135</v>
      </c>
      <c r="B119" s="318"/>
      <c r="C119" s="318"/>
      <c r="D119" s="318"/>
      <c r="E119" s="318"/>
      <c r="F119" s="319"/>
      <c r="G119" s="9">
        <f>SUM(G114:G118)</f>
        <v>0</v>
      </c>
    </row>
    <row r="120" spans="1:12">
      <c r="A120" s="199"/>
      <c r="B120" s="206"/>
      <c r="C120" s="207"/>
      <c r="D120" s="208"/>
      <c r="E120" s="208"/>
      <c r="F120" s="208"/>
      <c r="G120" s="209"/>
      <c r="L120" t="s">
        <v>136</v>
      </c>
    </row>
    <row r="121" spans="1:12">
      <c r="A121" s="320" t="s">
        <v>137</v>
      </c>
      <c r="B121" s="321"/>
      <c r="C121" s="321"/>
      <c r="D121" s="321"/>
      <c r="E121" s="321"/>
      <c r="F121" s="321"/>
      <c r="G121" s="322"/>
    </row>
    <row r="122" spans="1:12">
      <c r="A122" s="167">
        <v>6</v>
      </c>
      <c r="B122" s="293" t="s">
        <v>138</v>
      </c>
      <c r="C122" s="294"/>
      <c r="D122" s="294"/>
      <c r="E122" s="295"/>
      <c r="F122" s="167" t="s">
        <v>56</v>
      </c>
      <c r="G122" s="179" t="s">
        <v>22</v>
      </c>
    </row>
    <row r="123" spans="1:12">
      <c r="A123" s="13" t="s">
        <v>23</v>
      </c>
      <c r="B123" s="299" t="s">
        <v>139</v>
      </c>
      <c r="C123" s="300"/>
      <c r="D123" s="300"/>
      <c r="E123" s="301"/>
      <c r="F123" s="52"/>
      <c r="G123" s="50"/>
    </row>
    <row r="124" spans="1:12">
      <c r="A124" s="166" t="s">
        <v>26</v>
      </c>
      <c r="B124" s="302" t="s">
        <v>140</v>
      </c>
      <c r="C124" s="303"/>
      <c r="D124" s="303"/>
      <c r="E124" s="304"/>
      <c r="F124" s="52"/>
      <c r="G124" s="184"/>
    </row>
    <row r="125" spans="1:12">
      <c r="A125" s="323" t="s">
        <v>29</v>
      </c>
      <c r="B125" s="299" t="s">
        <v>141</v>
      </c>
      <c r="C125" s="300"/>
      <c r="D125" s="300"/>
      <c r="E125" s="301"/>
      <c r="F125" s="326"/>
      <c r="G125" s="285"/>
    </row>
    <row r="126" spans="1:12">
      <c r="A126" s="324"/>
      <c r="B126" s="305" t="s">
        <v>142</v>
      </c>
      <c r="C126" s="306"/>
      <c r="D126" s="74" t="s">
        <v>143</v>
      </c>
      <c r="E126" s="52"/>
      <c r="F126" s="327"/>
      <c r="G126" s="286"/>
    </row>
    <row r="127" spans="1:12">
      <c r="A127" s="324"/>
      <c r="B127" s="307"/>
      <c r="C127" s="307"/>
      <c r="D127" s="74" t="s">
        <v>144</v>
      </c>
      <c r="E127" s="52"/>
      <c r="F127" s="327"/>
      <c r="G127" s="286"/>
    </row>
    <row r="128" spans="1:12">
      <c r="A128" s="324"/>
      <c r="B128" s="308" t="s">
        <v>145</v>
      </c>
      <c r="C128" s="309"/>
      <c r="D128" s="310"/>
      <c r="E128" s="75"/>
      <c r="F128" s="327"/>
      <c r="G128" s="286"/>
    </row>
    <row r="129" spans="1:7">
      <c r="A129" s="325"/>
      <c r="B129" s="308" t="s">
        <v>146</v>
      </c>
      <c r="C129" s="310"/>
      <c r="D129" s="74" t="s">
        <v>147</v>
      </c>
      <c r="E129" s="52">
        <v>0.05</v>
      </c>
      <c r="F129" s="328"/>
      <c r="G129" s="286"/>
    </row>
    <row r="130" spans="1:7">
      <c r="A130" s="293" t="s">
        <v>60</v>
      </c>
      <c r="B130" s="294"/>
      <c r="C130" s="294"/>
      <c r="D130" s="294"/>
      <c r="E130" s="294"/>
      <c r="F130" s="295"/>
      <c r="G130" s="179"/>
    </row>
    <row r="131" spans="1:7">
      <c r="A131" s="68"/>
      <c r="B131" s="68"/>
      <c r="C131" s="68"/>
      <c r="D131" s="68"/>
      <c r="E131" s="68"/>
      <c r="F131" s="68"/>
      <c r="G131" s="76"/>
    </row>
    <row r="132" spans="1:7" hidden="1">
      <c r="A132" s="77" t="s">
        <v>148</v>
      </c>
      <c r="B132" s="78" t="s">
        <v>149</v>
      </c>
      <c r="C132" s="79"/>
      <c r="D132" s="79"/>
      <c r="E132" s="80"/>
      <c r="F132" s="81">
        <f>TRUNC(F125,4)</f>
        <v>0</v>
      </c>
      <c r="G132" s="82"/>
    </row>
    <row r="133" spans="1:7" hidden="1">
      <c r="A133" s="83"/>
      <c r="B133" s="84">
        <v>100</v>
      </c>
      <c r="C133" s="79"/>
      <c r="D133" s="79"/>
      <c r="E133" s="80"/>
      <c r="F133" s="79"/>
      <c r="G133" s="85"/>
    </row>
    <row r="134" spans="1:7" hidden="1">
      <c r="A134" s="86"/>
      <c r="B134" s="84"/>
      <c r="C134" s="79"/>
      <c r="D134" s="79"/>
      <c r="E134" s="80"/>
      <c r="F134" s="81"/>
      <c r="G134" s="85"/>
    </row>
    <row r="135" spans="1:7" hidden="1">
      <c r="A135" s="83" t="s">
        <v>150</v>
      </c>
      <c r="B135" s="78" t="s">
        <v>151</v>
      </c>
      <c r="C135" s="79"/>
      <c r="D135" s="79"/>
      <c r="E135" s="80"/>
      <c r="F135" s="81"/>
      <c r="G135" s="85">
        <f>ROUND(SUM(G119,G123,G124),2)</f>
        <v>0</v>
      </c>
    </row>
    <row r="136" spans="1:7" hidden="1">
      <c r="A136" s="83"/>
      <c r="B136" s="84"/>
      <c r="C136" s="79"/>
      <c r="D136" s="79"/>
      <c r="E136" s="80"/>
      <c r="F136" s="81"/>
      <c r="G136" s="85"/>
    </row>
    <row r="137" spans="1:7" hidden="1">
      <c r="A137" s="83" t="s">
        <v>152</v>
      </c>
      <c r="B137" s="78" t="s">
        <v>153</v>
      </c>
      <c r="C137" s="79"/>
      <c r="D137" s="79"/>
      <c r="E137" s="80"/>
      <c r="F137" s="81"/>
      <c r="G137" s="85">
        <f>G135/(1-F132)</f>
        <v>0</v>
      </c>
    </row>
    <row r="138" spans="1:7" hidden="1">
      <c r="A138" s="83"/>
      <c r="B138" s="84"/>
      <c r="C138" s="79"/>
      <c r="D138" s="79"/>
      <c r="E138" s="80"/>
      <c r="F138" s="81"/>
      <c r="G138" s="85"/>
    </row>
    <row r="139" spans="1:7" hidden="1">
      <c r="A139" s="87"/>
      <c r="B139" s="88" t="s">
        <v>154</v>
      </c>
      <c r="C139" s="89"/>
      <c r="D139" s="89"/>
      <c r="E139" s="90"/>
      <c r="F139" s="91"/>
      <c r="G139" s="92">
        <f>TRUNC(G137-G135,2)</f>
        <v>0</v>
      </c>
    </row>
    <row r="140" spans="1:7">
      <c r="A140" s="210"/>
      <c r="B140" s="211"/>
      <c r="C140" s="212"/>
      <c r="D140" s="212"/>
      <c r="E140" s="203"/>
      <c r="F140" s="213"/>
      <c r="G140" s="214"/>
    </row>
    <row r="141" spans="1:7">
      <c r="A141" s="296" t="s">
        <v>155</v>
      </c>
      <c r="B141" s="297"/>
      <c r="C141" s="297"/>
      <c r="D141" s="297"/>
      <c r="E141" s="297"/>
      <c r="F141" s="297"/>
      <c r="G141" s="298"/>
    </row>
    <row r="142" spans="1:7">
      <c r="A142" s="293" t="s">
        <v>156</v>
      </c>
      <c r="B142" s="294"/>
      <c r="C142" s="294"/>
      <c r="D142" s="294"/>
      <c r="E142" s="294"/>
      <c r="F142" s="295"/>
      <c r="G142" s="179" t="s">
        <v>157</v>
      </c>
    </row>
    <row r="143" spans="1:7">
      <c r="A143" s="13" t="s">
        <v>23</v>
      </c>
      <c r="B143" s="299" t="s">
        <v>133</v>
      </c>
      <c r="C143" s="300"/>
      <c r="D143" s="300"/>
      <c r="E143" s="300"/>
      <c r="F143" s="301"/>
      <c r="G143" s="50">
        <f>G114</f>
        <v>0</v>
      </c>
    </row>
    <row r="144" spans="1:7">
      <c r="A144" s="166" t="s">
        <v>26</v>
      </c>
      <c r="B144" s="302" t="s">
        <v>53</v>
      </c>
      <c r="C144" s="303"/>
      <c r="D144" s="303"/>
      <c r="E144" s="303"/>
      <c r="F144" s="304"/>
      <c r="G144" s="184"/>
    </row>
    <row r="145" spans="1:11">
      <c r="A145" s="13" t="s">
        <v>29</v>
      </c>
      <c r="B145" s="299" t="s">
        <v>134</v>
      </c>
      <c r="C145" s="300"/>
      <c r="D145" s="300"/>
      <c r="E145" s="300"/>
      <c r="F145" s="301"/>
      <c r="G145" s="50"/>
    </row>
    <row r="146" spans="1:11">
      <c r="A146" s="166" t="s">
        <v>34</v>
      </c>
      <c r="B146" s="302" t="s">
        <v>102</v>
      </c>
      <c r="C146" s="303"/>
      <c r="D146" s="303"/>
      <c r="E146" s="303"/>
      <c r="F146" s="304"/>
      <c r="G146" s="184"/>
    </row>
    <row r="147" spans="1:11">
      <c r="A147" s="13" t="s">
        <v>38</v>
      </c>
      <c r="B147" s="299" t="s">
        <v>124</v>
      </c>
      <c r="C147" s="300"/>
      <c r="D147" s="300"/>
      <c r="E147" s="300"/>
      <c r="F147" s="301"/>
      <c r="G147" s="50"/>
    </row>
    <row r="148" spans="1:11">
      <c r="A148" s="166" t="s">
        <v>44</v>
      </c>
      <c r="B148" s="302" t="s">
        <v>158</v>
      </c>
      <c r="C148" s="303"/>
      <c r="D148" s="303"/>
      <c r="E148" s="303"/>
      <c r="F148" s="304"/>
      <c r="G148" s="184"/>
    </row>
    <row r="149" spans="1:11">
      <c r="A149" s="93" t="s">
        <v>46</v>
      </c>
      <c r="B149" s="287" t="s">
        <v>159</v>
      </c>
      <c r="C149" s="288"/>
      <c r="D149" s="288"/>
      <c r="E149" s="288"/>
      <c r="F149" s="289"/>
      <c r="G149" s="94"/>
      <c r="I149" s="95" t="s">
        <v>160</v>
      </c>
      <c r="J149" s="53">
        <f>I78+I47+I36</f>
        <v>0</v>
      </c>
      <c r="K149" s="215">
        <f>IFERROR(J149/G149,0)</f>
        <v>0</v>
      </c>
    </row>
    <row r="150" spans="1:11">
      <c r="A150" s="96" t="s">
        <v>48</v>
      </c>
      <c r="B150" s="290" t="s">
        <v>167</v>
      </c>
      <c r="C150" s="291"/>
      <c r="D150" s="291"/>
      <c r="E150" s="291"/>
      <c r="F150" s="292"/>
      <c r="G150" s="97">
        <f>G149*2</f>
        <v>0</v>
      </c>
    </row>
  </sheetData>
  <mergeCells count="149">
    <mergeCell ref="B93:E93"/>
    <mergeCell ref="A1:G1"/>
    <mergeCell ref="A2:G2"/>
    <mergeCell ref="A3:G3"/>
    <mergeCell ref="A4:G4"/>
    <mergeCell ref="A5:G5"/>
    <mergeCell ref="A6:G6"/>
    <mergeCell ref="B12:E12"/>
    <mergeCell ref="F12:G12"/>
    <mergeCell ref="B13:E13"/>
    <mergeCell ref="F13:G13"/>
    <mergeCell ref="B14:E14"/>
    <mergeCell ref="F14:G14"/>
    <mergeCell ref="A7:G7"/>
    <mergeCell ref="A8:G8"/>
    <mergeCell ref="A9:G9"/>
    <mergeCell ref="A10:G10"/>
    <mergeCell ref="B11:E11"/>
    <mergeCell ref="F11:G11"/>
    <mergeCell ref="A19:G19"/>
    <mergeCell ref="B20:F20"/>
    <mergeCell ref="B21:D21"/>
    <mergeCell ref="B22:D22"/>
    <mergeCell ref="B23:D23"/>
    <mergeCell ref="B24:D24"/>
    <mergeCell ref="B15:E15"/>
    <mergeCell ref="F15:G15"/>
    <mergeCell ref="B16:E16"/>
    <mergeCell ref="F16:G16"/>
    <mergeCell ref="B17:E17"/>
    <mergeCell ref="F17:G17"/>
    <mergeCell ref="B34:E34"/>
    <mergeCell ref="B35:E35"/>
    <mergeCell ref="A36:E36"/>
    <mergeCell ref="B38:E38"/>
    <mergeCell ref="L38:O39"/>
    <mergeCell ref="B39:E39"/>
    <mergeCell ref="B26:F26"/>
    <mergeCell ref="B27:F27"/>
    <mergeCell ref="A29:F29"/>
    <mergeCell ref="A31:G31"/>
    <mergeCell ref="B32:E32"/>
    <mergeCell ref="B33:E33"/>
    <mergeCell ref="B46:E46"/>
    <mergeCell ref="A47:E47"/>
    <mergeCell ref="A49:G49"/>
    <mergeCell ref="B51:F51"/>
    <mergeCell ref="B52:D52"/>
    <mergeCell ref="B53:D53"/>
    <mergeCell ref="B40:E40"/>
    <mergeCell ref="L40:O41"/>
    <mergeCell ref="B41:E41"/>
    <mergeCell ref="B42:E42"/>
    <mergeCell ref="B43:E43"/>
    <mergeCell ref="B44:E44"/>
    <mergeCell ref="A61:G61"/>
    <mergeCell ref="A63:F63"/>
    <mergeCell ref="B64:F64"/>
    <mergeCell ref="B65:F65"/>
    <mergeCell ref="B66:F66"/>
    <mergeCell ref="A67:F67"/>
    <mergeCell ref="B54:F54"/>
    <mergeCell ref="B55:F55"/>
    <mergeCell ref="B56:F56"/>
    <mergeCell ref="B57:F57"/>
    <mergeCell ref="B58:D58"/>
    <mergeCell ref="A59:F59"/>
    <mergeCell ref="B73:E73"/>
    <mergeCell ref="B74:E74"/>
    <mergeCell ref="B75:E75"/>
    <mergeCell ref="B76:E76"/>
    <mergeCell ref="B77:E77"/>
    <mergeCell ref="A78:E78"/>
    <mergeCell ref="A69:G69"/>
    <mergeCell ref="A70:F70"/>
    <mergeCell ref="A71:A72"/>
    <mergeCell ref="B71:E71"/>
    <mergeCell ref="F71:F72"/>
    <mergeCell ref="G71:G72"/>
    <mergeCell ref="B72:D72"/>
    <mergeCell ref="A80:G80"/>
    <mergeCell ref="B81:F81"/>
    <mergeCell ref="A82:F82"/>
    <mergeCell ref="B83:E83"/>
    <mergeCell ref="A84:A85"/>
    <mergeCell ref="B84:E84"/>
    <mergeCell ref="F84:F85"/>
    <mergeCell ref="G84:G85"/>
    <mergeCell ref="B85:D85"/>
    <mergeCell ref="A90:A91"/>
    <mergeCell ref="B90:C90"/>
    <mergeCell ref="F90:F91"/>
    <mergeCell ref="G90:G91"/>
    <mergeCell ref="B91:D91"/>
    <mergeCell ref="B92:E92"/>
    <mergeCell ref="A86:A87"/>
    <mergeCell ref="B86:C86"/>
    <mergeCell ref="F86:F87"/>
    <mergeCell ref="G86:G87"/>
    <mergeCell ref="B87:D87"/>
    <mergeCell ref="A88:A89"/>
    <mergeCell ref="B88:C88"/>
    <mergeCell ref="F88:F89"/>
    <mergeCell ref="G88:G89"/>
    <mergeCell ref="B89:D89"/>
    <mergeCell ref="A101:F101"/>
    <mergeCell ref="A103:G103"/>
    <mergeCell ref="B104:F104"/>
    <mergeCell ref="B105:F105"/>
    <mergeCell ref="B106:F106"/>
    <mergeCell ref="B107:F107"/>
    <mergeCell ref="A94:F94"/>
    <mergeCell ref="B95:F95"/>
    <mergeCell ref="B96:F96"/>
    <mergeCell ref="A98:F98"/>
    <mergeCell ref="B99:F99"/>
    <mergeCell ref="B100:F100"/>
    <mergeCell ref="B116:F116"/>
    <mergeCell ref="B117:F117"/>
    <mergeCell ref="B118:F118"/>
    <mergeCell ref="A119:F119"/>
    <mergeCell ref="A121:G121"/>
    <mergeCell ref="B122:E122"/>
    <mergeCell ref="B108:F108"/>
    <mergeCell ref="B109:F109"/>
    <mergeCell ref="B110:F110"/>
    <mergeCell ref="A113:F113"/>
    <mergeCell ref="B114:F114"/>
    <mergeCell ref="B115:F115"/>
    <mergeCell ref="B123:E123"/>
    <mergeCell ref="B124:E124"/>
    <mergeCell ref="A125:A129"/>
    <mergeCell ref="B125:E125"/>
    <mergeCell ref="F125:F129"/>
    <mergeCell ref="G125:G129"/>
    <mergeCell ref="B126:C127"/>
    <mergeCell ref="B128:D128"/>
    <mergeCell ref="B129:C129"/>
    <mergeCell ref="B146:F146"/>
    <mergeCell ref="B147:F147"/>
    <mergeCell ref="B148:F148"/>
    <mergeCell ref="B149:F149"/>
    <mergeCell ref="B150:F150"/>
    <mergeCell ref="A130:F130"/>
    <mergeCell ref="A141:G141"/>
    <mergeCell ref="A142:F142"/>
    <mergeCell ref="B143:F143"/>
    <mergeCell ref="B144:F144"/>
    <mergeCell ref="B145:F145"/>
  </mergeCells>
  <dataValidations count="1">
    <dataValidation type="list" allowBlank="1" showInputMessage="1" showErrorMessage="1" sqref="I23:I25 I58">
      <formula1>"SIM, NÃO"</formula1>
    </dataValidation>
  </dataValidations>
  <pageMargins left="0.51181102362204722" right="0.51181102362204722" top="0.78740157480314954" bottom="0.78740157480314954" header="0.31496062000000014" footer="0.31496062000000014"/>
  <pageSetup paperSize="9" scale="69" fitToHeight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41"/>
  <sheetViews>
    <sheetView showGridLines="0" workbookViewId="0">
      <selection activeCell="G3" sqref="G3:G8"/>
    </sheetView>
  </sheetViews>
  <sheetFormatPr defaultRowHeight="15" customHeight="1"/>
  <cols>
    <col min="1" max="1" width="3.85546875" customWidth="1"/>
    <col min="2" max="2" width="5.42578125" style="1" customWidth="1"/>
    <col min="3" max="4" width="20.7109375" style="1" customWidth="1"/>
    <col min="5" max="9" width="10.7109375" style="1" customWidth="1"/>
    <col min="10" max="10" width="10.7109375" style="98" customWidth="1"/>
  </cols>
  <sheetData>
    <row r="1" spans="2:10">
      <c r="B1" s="99"/>
      <c r="C1" s="99"/>
      <c r="D1" s="99"/>
      <c r="E1" s="99"/>
      <c r="F1" s="99"/>
      <c r="G1" s="99"/>
      <c r="H1" s="99"/>
      <c r="I1" s="99"/>
    </row>
    <row r="2" spans="2:10" ht="25.5">
      <c r="B2" s="216" t="s">
        <v>174</v>
      </c>
      <c r="C2" s="432" t="s">
        <v>175</v>
      </c>
      <c r="D2" s="432"/>
      <c r="E2" s="216" t="s">
        <v>176</v>
      </c>
      <c r="F2" s="216" t="s">
        <v>177</v>
      </c>
      <c r="G2" s="216" t="s">
        <v>178</v>
      </c>
      <c r="H2" s="216" t="s">
        <v>179</v>
      </c>
      <c r="I2" s="217" t="s">
        <v>180</v>
      </c>
      <c r="J2" s="217" t="s">
        <v>181</v>
      </c>
    </row>
    <row r="3" spans="2:10">
      <c r="B3" s="100">
        <v>1</v>
      </c>
      <c r="C3" s="429" t="s">
        <v>182</v>
      </c>
      <c r="D3" s="430"/>
      <c r="E3" s="229" t="s">
        <v>183</v>
      </c>
      <c r="F3" s="101">
        <v>2</v>
      </c>
      <c r="G3" s="102"/>
      <c r="H3" s="102">
        <f>G3*F3</f>
        <v>0</v>
      </c>
      <c r="I3" s="101">
        <v>6</v>
      </c>
      <c r="J3" s="102">
        <f>H3/I3</f>
        <v>0</v>
      </c>
    </row>
    <row r="4" spans="2:10">
      <c r="B4" s="218">
        <v>2</v>
      </c>
      <c r="C4" s="431" t="s">
        <v>184</v>
      </c>
      <c r="D4" s="431"/>
      <c r="E4" s="219" t="s">
        <v>183</v>
      </c>
      <c r="F4" s="219">
        <v>3</v>
      </c>
      <c r="G4" s="220"/>
      <c r="H4" s="220">
        <f t="shared" ref="H4:H8" si="0">G4*F4</f>
        <v>0</v>
      </c>
      <c r="I4" s="219">
        <v>6</v>
      </c>
      <c r="J4" s="220">
        <f t="shared" ref="J4:J8" si="1">H4/I4</f>
        <v>0</v>
      </c>
    </row>
    <row r="5" spans="2:10">
      <c r="B5" s="104">
        <v>3</v>
      </c>
      <c r="C5" s="429" t="s">
        <v>185</v>
      </c>
      <c r="D5" s="430"/>
      <c r="E5" s="229" t="s">
        <v>183</v>
      </c>
      <c r="F5" s="101">
        <v>1</v>
      </c>
      <c r="G5" s="105"/>
      <c r="H5" s="102">
        <f t="shared" si="0"/>
        <v>0</v>
      </c>
      <c r="I5" s="101">
        <v>12</v>
      </c>
      <c r="J5" s="102">
        <f t="shared" si="1"/>
        <v>0</v>
      </c>
    </row>
    <row r="6" spans="2:10">
      <c r="B6" s="218">
        <v>4</v>
      </c>
      <c r="C6" s="431" t="s">
        <v>186</v>
      </c>
      <c r="D6" s="431"/>
      <c r="E6" s="219" t="s">
        <v>183</v>
      </c>
      <c r="F6" s="219">
        <v>1</v>
      </c>
      <c r="G6" s="220"/>
      <c r="H6" s="220">
        <f t="shared" si="0"/>
        <v>0</v>
      </c>
      <c r="I6" s="219">
        <v>12</v>
      </c>
      <c r="J6" s="220">
        <f t="shared" si="1"/>
        <v>0</v>
      </c>
    </row>
    <row r="7" spans="2:10">
      <c r="B7" s="104">
        <v>5</v>
      </c>
      <c r="C7" s="429" t="s">
        <v>187</v>
      </c>
      <c r="D7" s="430"/>
      <c r="E7" s="229" t="s">
        <v>188</v>
      </c>
      <c r="F7" s="101">
        <v>1</v>
      </c>
      <c r="G7" s="105"/>
      <c r="H7" s="102">
        <f t="shared" si="0"/>
        <v>0</v>
      </c>
      <c r="I7" s="101">
        <v>12</v>
      </c>
      <c r="J7" s="102">
        <f t="shared" si="1"/>
        <v>0</v>
      </c>
    </row>
    <row r="8" spans="2:10">
      <c r="B8" s="218">
        <v>6</v>
      </c>
      <c r="C8" s="431" t="s">
        <v>189</v>
      </c>
      <c r="D8" s="431"/>
      <c r="E8" s="219" t="s">
        <v>183</v>
      </c>
      <c r="F8" s="219">
        <v>1</v>
      </c>
      <c r="G8" s="220"/>
      <c r="H8" s="220">
        <f t="shared" si="0"/>
        <v>0</v>
      </c>
      <c r="I8" s="219">
        <v>12</v>
      </c>
      <c r="J8" s="220">
        <f t="shared" si="1"/>
        <v>0</v>
      </c>
    </row>
    <row r="9" spans="2:10" ht="15" customHeight="1">
      <c r="B9" s="426" t="s">
        <v>190</v>
      </c>
      <c r="C9" s="427"/>
      <c r="D9" s="427"/>
      <c r="E9" s="427"/>
      <c r="F9" s="427"/>
      <c r="G9" s="427"/>
      <c r="H9" s="427"/>
      <c r="I9" s="428"/>
      <c r="J9" s="106">
        <f>SUM(J3:J8)</f>
        <v>0</v>
      </c>
    </row>
    <row r="10" spans="2:10">
      <c r="B10" s="99"/>
      <c r="C10" s="99"/>
      <c r="D10" s="99"/>
      <c r="E10" s="99"/>
      <c r="F10" s="99"/>
      <c r="G10" s="99"/>
      <c r="H10" s="99"/>
      <c r="I10" s="99"/>
    </row>
    <row r="11" spans="2:10">
      <c r="C11" s="107"/>
      <c r="D11" s="107"/>
      <c r="E11" s="107"/>
      <c r="F11" s="107"/>
      <c r="G11" s="107"/>
      <c r="H11" s="108"/>
      <c r="I11" s="108"/>
    </row>
    <row r="12" spans="2:10">
      <c r="C12" s="107"/>
      <c r="D12" s="107"/>
      <c r="E12" s="107"/>
      <c r="F12" s="107"/>
      <c r="G12" s="109"/>
      <c r="H12" s="110"/>
      <c r="I12" s="110"/>
    </row>
    <row r="13" spans="2:10">
      <c r="C13" s="107"/>
      <c r="D13" s="107"/>
      <c r="E13" s="107"/>
      <c r="F13" s="107"/>
      <c r="G13" s="111"/>
      <c r="H13" s="110"/>
      <c r="I13" s="110"/>
    </row>
    <row r="14" spans="2:10">
      <c r="C14" s="107"/>
      <c r="D14" s="107"/>
      <c r="E14" s="107"/>
      <c r="F14" s="107"/>
      <c r="G14" s="107"/>
      <c r="H14" s="110"/>
      <c r="I14" s="110"/>
    </row>
    <row r="15" spans="2:10">
      <c r="C15" s="112"/>
      <c r="D15" s="112"/>
      <c r="E15" s="112"/>
      <c r="F15" s="112"/>
      <c r="G15" s="112"/>
      <c r="H15" s="110"/>
      <c r="I15" s="110"/>
    </row>
    <row r="16" spans="2:10">
      <c r="C16" s="112"/>
      <c r="D16" s="112"/>
      <c r="E16" s="112"/>
      <c r="F16" s="113"/>
      <c r="G16" s="113"/>
      <c r="H16" s="110"/>
      <c r="I16" s="110"/>
    </row>
    <row r="17" spans="2:9">
      <c r="C17" s="114"/>
      <c r="D17" s="114"/>
      <c r="E17" s="114"/>
      <c r="F17" s="114"/>
      <c r="G17" s="114"/>
      <c r="H17" s="110"/>
      <c r="I17" s="110"/>
    </row>
    <row r="18" spans="2:9">
      <c r="B18" s="115"/>
      <c r="C18" s="107"/>
      <c r="D18" s="107"/>
      <c r="E18" s="107"/>
      <c r="F18" s="107"/>
      <c r="G18" s="107" t="s">
        <v>136</v>
      </c>
      <c r="H18" s="110"/>
      <c r="I18" s="110"/>
    </row>
    <row r="19" spans="2:9">
      <c r="B19" s="99"/>
      <c r="C19" s="116"/>
      <c r="D19" s="116"/>
      <c r="E19" s="116"/>
      <c r="F19" s="113"/>
      <c r="G19" s="117"/>
      <c r="H19" s="118"/>
      <c r="I19" s="118"/>
    </row>
    <row r="20" spans="2:9">
      <c r="B20" s="107"/>
      <c r="C20" s="107"/>
      <c r="D20" s="107"/>
      <c r="E20" s="107"/>
      <c r="F20" s="107"/>
      <c r="G20" s="107"/>
      <c r="H20" s="108"/>
      <c r="I20" s="108"/>
    </row>
    <row r="21" spans="2:9">
      <c r="B21" s="109"/>
      <c r="H21" s="119"/>
      <c r="I21" s="119"/>
    </row>
    <row r="22" spans="2:9">
      <c r="B22" s="109"/>
      <c r="C22" s="99"/>
      <c r="D22" s="99"/>
      <c r="E22" s="99"/>
      <c r="F22" s="99"/>
      <c r="G22" s="99"/>
      <c r="H22" s="99"/>
      <c r="I22" s="99"/>
    </row>
    <row r="23" spans="2:9">
      <c r="B23" s="109"/>
      <c r="C23" s="107"/>
      <c r="D23" s="107"/>
      <c r="E23" s="107"/>
      <c r="F23" s="107"/>
      <c r="G23" s="107"/>
      <c r="H23" s="108"/>
      <c r="I23" s="108"/>
    </row>
    <row r="24" spans="2:9">
      <c r="B24" s="109"/>
      <c r="C24" s="109"/>
      <c r="D24" s="109"/>
      <c r="E24" s="109"/>
      <c r="F24" s="109"/>
      <c r="G24" s="120"/>
      <c r="H24" s="110"/>
      <c r="I24" s="110"/>
    </row>
    <row r="25" spans="2:9">
      <c r="B25" s="109"/>
      <c r="C25" s="109"/>
      <c r="D25" s="109"/>
      <c r="E25" s="109"/>
      <c r="F25" s="109"/>
      <c r="G25" s="120"/>
      <c r="H25" s="110"/>
      <c r="I25" s="110"/>
    </row>
    <row r="26" spans="2:9">
      <c r="B26" s="109"/>
    </row>
    <row r="27" spans="2:9">
      <c r="B27" s="109"/>
    </row>
    <row r="28" spans="2:9">
      <c r="B28" s="109"/>
    </row>
    <row r="29" spans="2:9">
      <c r="B29" s="107"/>
      <c r="C29" s="107"/>
      <c r="D29" s="107"/>
      <c r="E29" s="107"/>
      <c r="F29" s="107"/>
      <c r="G29" s="107"/>
      <c r="H29" s="108"/>
      <c r="I29" s="108"/>
    </row>
    <row r="30" spans="2:9">
      <c r="C30" s="109"/>
      <c r="D30" s="109"/>
      <c r="E30" s="109"/>
      <c r="F30" s="109"/>
      <c r="G30" s="120"/>
      <c r="H30" s="110"/>
      <c r="I30" s="110"/>
    </row>
    <row r="31" spans="2:9">
      <c r="B31" s="99"/>
      <c r="C31" s="109"/>
      <c r="D31" s="109"/>
      <c r="E31" s="109"/>
      <c r="F31" s="109"/>
      <c r="G31" s="120"/>
      <c r="H31" s="110"/>
      <c r="I31" s="110"/>
    </row>
    <row r="32" spans="2:9">
      <c r="B32" s="107"/>
      <c r="C32" s="109"/>
      <c r="D32" s="109"/>
      <c r="E32" s="109"/>
      <c r="F32" s="109"/>
      <c r="G32" s="120"/>
      <c r="H32" s="110"/>
      <c r="I32" s="110"/>
    </row>
    <row r="33" spans="2:9">
      <c r="B33" s="109"/>
      <c r="C33" s="109"/>
      <c r="D33" s="109"/>
      <c r="E33" s="109"/>
      <c r="F33" s="109"/>
      <c r="G33" s="120"/>
      <c r="H33" s="110"/>
      <c r="I33" s="110"/>
    </row>
    <row r="34" spans="2:9">
      <c r="B34" s="109"/>
      <c r="C34" s="121"/>
      <c r="D34" s="121"/>
      <c r="E34" s="121"/>
      <c r="F34" s="121"/>
      <c r="G34" s="120"/>
      <c r="H34" s="110"/>
      <c r="I34" s="110"/>
    </row>
    <row r="35" spans="2:9">
      <c r="C35" s="109"/>
      <c r="D35" s="109"/>
      <c r="E35" s="109"/>
      <c r="F35" s="109"/>
      <c r="G35" s="120"/>
      <c r="H35" s="110"/>
      <c r="I35" s="110"/>
    </row>
    <row r="36" spans="2:9">
      <c r="C36" s="121"/>
      <c r="D36" s="122"/>
      <c r="E36" s="122"/>
      <c r="F36" s="121"/>
      <c r="G36" s="120"/>
      <c r="H36" s="110"/>
      <c r="I36" s="110"/>
    </row>
    <row r="37" spans="2:9">
      <c r="C37" s="109"/>
      <c r="D37" s="109"/>
      <c r="E37" s="109"/>
      <c r="F37" s="109"/>
      <c r="G37" s="120"/>
      <c r="H37" s="110"/>
      <c r="I37" s="110"/>
    </row>
    <row r="38" spans="2:9">
      <c r="B38" s="107"/>
      <c r="C38" s="107"/>
      <c r="D38" s="107"/>
      <c r="E38" s="107"/>
      <c r="F38" s="107"/>
      <c r="G38" s="124"/>
      <c r="H38" s="108"/>
      <c r="I38" s="108"/>
    </row>
    <row r="39" spans="2:9">
      <c r="B39" s="109"/>
      <c r="C39" s="109"/>
      <c r="D39" s="109"/>
      <c r="E39" s="109"/>
      <c r="F39" s="109"/>
      <c r="G39" s="109"/>
      <c r="H39" s="110"/>
      <c r="I39" s="110"/>
    </row>
    <row r="40" spans="2:9">
      <c r="B40" s="109"/>
      <c r="C40" s="107"/>
      <c r="D40" s="107"/>
      <c r="E40" s="107"/>
      <c r="F40" s="107"/>
      <c r="G40" s="107"/>
      <c r="H40" s="108"/>
      <c r="I40" s="108"/>
    </row>
    <row r="41" spans="2:9">
      <c r="B41" s="109"/>
      <c r="C41" s="109"/>
      <c r="D41" s="109"/>
      <c r="E41" s="109"/>
      <c r="F41" s="109"/>
      <c r="G41" s="109"/>
      <c r="H41" s="125"/>
      <c r="I41" s="125"/>
    </row>
    <row r="42" spans="2:9">
      <c r="B42" s="109"/>
      <c r="C42" s="109"/>
      <c r="D42" s="109"/>
      <c r="E42" s="109"/>
      <c r="F42" s="109"/>
      <c r="G42" s="109"/>
      <c r="H42" s="110"/>
      <c r="I42" s="110"/>
    </row>
    <row r="43" spans="2:9">
      <c r="B43" s="109"/>
      <c r="C43" s="109"/>
      <c r="D43" s="109"/>
      <c r="E43" s="109"/>
      <c r="F43" s="109"/>
      <c r="G43" s="109"/>
      <c r="H43" s="110"/>
      <c r="I43" s="110"/>
    </row>
    <row r="44" spans="2:9">
      <c r="B44" s="109"/>
      <c r="C44" s="109"/>
      <c r="D44" s="109"/>
      <c r="E44" s="109"/>
      <c r="F44" s="109"/>
      <c r="G44" s="109"/>
      <c r="H44" s="110"/>
      <c r="I44" s="110"/>
    </row>
    <row r="45" spans="2:9">
      <c r="B45" s="109"/>
      <c r="C45" s="109"/>
      <c r="D45" s="109"/>
      <c r="E45" s="109"/>
      <c r="F45" s="109"/>
      <c r="G45" s="109"/>
      <c r="H45" s="110"/>
      <c r="I45" s="110"/>
    </row>
    <row r="46" spans="2:9">
      <c r="B46" s="109"/>
      <c r="C46" s="107"/>
      <c r="D46" s="107"/>
      <c r="E46" s="107"/>
      <c r="F46" s="107"/>
      <c r="G46" s="107"/>
      <c r="H46" s="108"/>
      <c r="I46" s="108"/>
    </row>
    <row r="47" spans="2:9">
      <c r="B47" s="107"/>
      <c r="C47" s="126"/>
      <c r="D47" s="127"/>
      <c r="E47" s="127"/>
      <c r="F47" s="128"/>
      <c r="G47" s="128"/>
      <c r="H47" s="129"/>
      <c r="I47" s="129"/>
    </row>
    <row r="48" spans="2:9">
      <c r="B48" s="109"/>
      <c r="C48" s="107"/>
      <c r="D48" s="107"/>
      <c r="E48" s="107"/>
      <c r="F48" s="107"/>
      <c r="G48" s="107"/>
      <c r="H48" s="108"/>
      <c r="I48" s="108"/>
    </row>
    <row r="49" spans="2:9">
      <c r="B49" s="107"/>
      <c r="C49" s="126"/>
      <c r="D49" s="126"/>
      <c r="E49" s="126"/>
      <c r="F49" s="126"/>
      <c r="G49" s="126"/>
      <c r="H49" s="129"/>
      <c r="I49" s="129"/>
    </row>
    <row r="50" spans="2:9">
      <c r="B50" s="109"/>
      <c r="C50" s="126"/>
      <c r="D50" s="126"/>
      <c r="E50" s="126"/>
      <c r="F50" s="126"/>
      <c r="G50" s="126"/>
      <c r="H50" s="129"/>
      <c r="I50" s="129"/>
    </row>
    <row r="51" spans="2:9">
      <c r="B51" s="109"/>
      <c r="C51" s="126"/>
      <c r="D51" s="126"/>
      <c r="E51" s="126"/>
      <c r="F51" s="126"/>
      <c r="G51" s="126"/>
      <c r="H51" s="129"/>
      <c r="I51" s="129"/>
    </row>
    <row r="52" spans="2:9">
      <c r="B52" s="109"/>
      <c r="C52" s="107"/>
      <c r="D52" s="107"/>
      <c r="E52" s="107"/>
      <c r="F52" s="107"/>
      <c r="G52" s="107"/>
      <c r="H52" s="108"/>
      <c r="I52" s="108"/>
    </row>
    <row r="53" spans="2:9">
      <c r="B53" s="109"/>
      <c r="C53" s="126"/>
      <c r="D53" s="127"/>
      <c r="E53" s="127"/>
      <c r="F53" s="128"/>
      <c r="G53" s="128"/>
      <c r="H53" s="129"/>
      <c r="I53" s="129"/>
    </row>
    <row r="54" spans="2:9">
      <c r="B54" s="109"/>
      <c r="C54" s="99"/>
      <c r="D54" s="99"/>
      <c r="E54" s="99"/>
      <c r="F54" s="99"/>
      <c r="G54" s="99"/>
      <c r="H54" s="99"/>
      <c r="I54" s="99"/>
    </row>
    <row r="55" spans="2:9">
      <c r="B55" s="107"/>
      <c r="C55" s="107"/>
      <c r="D55" s="107"/>
      <c r="E55" s="107"/>
      <c r="F55" s="107"/>
      <c r="G55" s="107"/>
      <c r="H55" s="108"/>
      <c r="I55" s="108"/>
    </row>
    <row r="56" spans="2:9">
      <c r="C56" s="109"/>
      <c r="D56" s="109"/>
      <c r="E56" s="109"/>
      <c r="F56" s="109"/>
      <c r="G56" s="120"/>
      <c r="H56" s="110"/>
      <c r="I56" s="110"/>
    </row>
    <row r="57" spans="2:9">
      <c r="B57" s="107"/>
      <c r="C57" s="109"/>
      <c r="D57" s="109"/>
      <c r="E57" s="109"/>
      <c r="F57" s="109"/>
      <c r="G57" s="120"/>
      <c r="H57" s="110"/>
      <c r="I57" s="110"/>
    </row>
    <row r="58" spans="2:9">
      <c r="C58" s="109"/>
      <c r="D58" s="109"/>
      <c r="E58" s="109"/>
      <c r="F58" s="109"/>
      <c r="G58" s="120"/>
      <c r="H58" s="110"/>
      <c r="I58" s="110"/>
    </row>
    <row r="59" spans="2:9">
      <c r="C59" s="109"/>
      <c r="D59" s="109"/>
      <c r="E59" s="109"/>
      <c r="F59" s="109"/>
      <c r="G59" s="120"/>
      <c r="H59" s="110"/>
      <c r="I59" s="110"/>
    </row>
    <row r="60" spans="2:9">
      <c r="C60" s="109"/>
      <c r="D60" s="109"/>
      <c r="E60" s="109"/>
      <c r="F60" s="109"/>
      <c r="G60" s="120"/>
      <c r="H60" s="110"/>
      <c r="I60" s="110"/>
    </row>
    <row r="61" spans="2:9">
      <c r="B61" s="107"/>
      <c r="C61" s="109"/>
      <c r="D61" s="109"/>
      <c r="E61" s="109"/>
      <c r="F61" s="109"/>
      <c r="G61" s="120"/>
      <c r="H61" s="110"/>
      <c r="I61" s="110"/>
    </row>
    <row r="62" spans="2:9">
      <c r="C62" s="109"/>
      <c r="D62" s="109"/>
      <c r="E62" s="109"/>
      <c r="F62" s="109"/>
      <c r="G62" s="120"/>
      <c r="H62" s="110"/>
      <c r="I62" s="110"/>
    </row>
    <row r="63" spans="2:9">
      <c r="B63" s="99"/>
      <c r="C63" s="107"/>
      <c r="D63" s="107"/>
      <c r="E63" s="107"/>
      <c r="F63" s="107"/>
      <c r="G63" s="124"/>
      <c r="H63" s="108"/>
      <c r="I63" s="108"/>
    </row>
    <row r="64" spans="2:9">
      <c r="B64" s="107"/>
      <c r="H64" s="119"/>
      <c r="I64" s="119"/>
    </row>
    <row r="65" spans="2:9">
      <c r="B65" s="109"/>
      <c r="C65" s="99"/>
      <c r="D65" s="99"/>
      <c r="E65" s="99"/>
      <c r="F65" s="99"/>
      <c r="G65" s="99"/>
      <c r="H65" s="99"/>
      <c r="I65" s="99"/>
    </row>
    <row r="66" spans="2:9">
      <c r="B66" s="109"/>
      <c r="C66" s="107"/>
      <c r="D66" s="107"/>
      <c r="E66" s="107"/>
      <c r="F66" s="107"/>
      <c r="G66" s="107"/>
      <c r="H66" s="108"/>
      <c r="I66" s="108"/>
    </row>
    <row r="67" spans="2:9">
      <c r="B67" s="109"/>
      <c r="C67" s="121"/>
      <c r="D67" s="121"/>
      <c r="E67" s="121"/>
      <c r="F67" s="121"/>
      <c r="G67" s="121"/>
      <c r="H67" s="110"/>
      <c r="I67" s="110"/>
    </row>
    <row r="68" spans="2:9">
      <c r="B68" s="109"/>
      <c r="C68" s="109"/>
      <c r="D68" s="109"/>
      <c r="E68" s="109"/>
      <c r="F68" s="109"/>
      <c r="G68" s="120"/>
      <c r="H68" s="110"/>
      <c r="I68" s="110"/>
    </row>
    <row r="69" spans="2:9">
      <c r="B69" s="109"/>
      <c r="C69" s="109"/>
      <c r="D69" s="109"/>
      <c r="E69" s="109"/>
      <c r="F69" s="109"/>
      <c r="G69" s="120"/>
      <c r="H69" s="110"/>
      <c r="I69" s="110"/>
    </row>
    <row r="70" spans="2:9">
      <c r="B70" s="109"/>
      <c r="C70" s="109"/>
      <c r="D70" s="109"/>
      <c r="E70" s="109"/>
      <c r="F70" s="109"/>
      <c r="G70" s="120"/>
      <c r="H70" s="110"/>
      <c r="I70" s="110"/>
    </row>
    <row r="71" spans="2:9">
      <c r="B71" s="109"/>
      <c r="C71" s="121"/>
      <c r="D71" s="121"/>
      <c r="E71" s="121"/>
      <c r="F71" s="121"/>
      <c r="G71" s="120"/>
      <c r="H71" s="110"/>
      <c r="I71" s="110"/>
    </row>
    <row r="72" spans="2:9">
      <c r="B72" s="107"/>
      <c r="C72" s="109"/>
      <c r="D72" s="109"/>
      <c r="E72" s="109"/>
      <c r="F72" s="109"/>
      <c r="G72" s="120"/>
      <c r="H72" s="110"/>
      <c r="I72" s="110"/>
    </row>
    <row r="73" spans="2:9" ht="14.25" customHeight="1">
      <c r="C73" s="121"/>
      <c r="D73" s="121"/>
      <c r="E73" s="121"/>
      <c r="F73" s="121"/>
      <c r="G73" s="120"/>
      <c r="H73" s="110"/>
      <c r="I73" s="110"/>
    </row>
    <row r="74" spans="2:9" ht="14.25" customHeight="1">
      <c r="B74" s="99"/>
      <c r="C74" s="109"/>
      <c r="D74" s="109"/>
      <c r="E74" s="109"/>
      <c r="F74" s="109"/>
      <c r="G74" s="120"/>
      <c r="H74" s="110"/>
      <c r="I74" s="110"/>
    </row>
    <row r="75" spans="2:9" ht="14.25" customHeight="1">
      <c r="B75" s="107"/>
      <c r="C75" s="121"/>
      <c r="D75" s="121"/>
      <c r="E75" s="121"/>
      <c r="F75" s="121"/>
      <c r="G75" s="120"/>
      <c r="H75" s="110"/>
      <c r="I75" s="110"/>
    </row>
    <row r="76" spans="2:9">
      <c r="B76" s="121"/>
      <c r="C76" s="109"/>
      <c r="D76" s="109"/>
      <c r="E76" s="109"/>
      <c r="F76" s="109"/>
      <c r="G76" s="120"/>
      <c r="H76" s="110"/>
      <c r="I76" s="110"/>
    </row>
    <row r="77" spans="2:9">
      <c r="B77" s="109"/>
      <c r="C77" s="109"/>
      <c r="D77" s="109"/>
      <c r="E77" s="109"/>
      <c r="F77" s="109"/>
      <c r="G77" s="120"/>
      <c r="H77" s="110"/>
      <c r="I77" s="110"/>
    </row>
    <row r="78" spans="2:9">
      <c r="B78" s="109"/>
      <c r="C78" s="114"/>
      <c r="D78" s="114"/>
      <c r="E78" s="114"/>
      <c r="F78" s="114"/>
      <c r="G78" s="114"/>
      <c r="H78" s="108"/>
      <c r="I78" s="108"/>
    </row>
    <row r="79" spans="2:9">
      <c r="B79" s="109"/>
      <c r="C79" s="107"/>
      <c r="D79" s="107"/>
      <c r="E79" s="107"/>
      <c r="F79" s="107"/>
      <c r="G79" s="107"/>
      <c r="H79" s="108"/>
      <c r="I79" s="108"/>
    </row>
    <row r="80" spans="2:9">
      <c r="B80" s="109"/>
      <c r="H80" s="108"/>
      <c r="I80" s="108"/>
    </row>
    <row r="81" spans="2:9">
      <c r="B81" s="109"/>
      <c r="H81" s="108"/>
      <c r="I81" s="108"/>
    </row>
    <row r="82" spans="2:9">
      <c r="B82" s="109"/>
      <c r="C82" s="99"/>
      <c r="D82" s="99"/>
      <c r="E82" s="99"/>
      <c r="F82" s="99"/>
      <c r="G82" s="99"/>
      <c r="H82" s="108"/>
      <c r="I82" s="108"/>
    </row>
    <row r="83" spans="2:9">
      <c r="B83" s="109"/>
      <c r="C83" s="109"/>
      <c r="D83" s="109"/>
      <c r="E83" s="109"/>
      <c r="F83" s="109"/>
      <c r="G83" s="109"/>
      <c r="H83" s="110"/>
      <c r="I83" s="110"/>
    </row>
    <row r="84" spans="2:9">
      <c r="B84" s="109"/>
      <c r="C84" s="109"/>
      <c r="D84" s="109"/>
      <c r="E84" s="109"/>
      <c r="F84" s="109"/>
      <c r="G84" s="109"/>
      <c r="H84" s="110"/>
      <c r="I84" s="110"/>
    </row>
    <row r="85" spans="2:9">
      <c r="B85" s="109"/>
      <c r="C85" s="107"/>
      <c r="D85" s="107"/>
      <c r="E85" s="107"/>
      <c r="F85" s="107"/>
      <c r="G85" s="107"/>
      <c r="H85" s="108"/>
      <c r="I85" s="108"/>
    </row>
    <row r="86" spans="2:9">
      <c r="B86" s="109"/>
      <c r="C86" s="107"/>
      <c r="D86" s="107"/>
      <c r="E86" s="107"/>
      <c r="F86" s="107"/>
      <c r="G86" s="124"/>
      <c r="H86" s="108"/>
      <c r="I86" s="108"/>
    </row>
    <row r="87" spans="2:9">
      <c r="B87" s="114"/>
      <c r="C87" s="99"/>
      <c r="D87" s="99"/>
      <c r="E87" s="99"/>
      <c r="F87" s="99"/>
      <c r="G87" s="99"/>
      <c r="H87" s="99"/>
      <c r="I87" s="99"/>
    </row>
    <row r="88" spans="2:9">
      <c r="B88" s="107"/>
      <c r="C88" s="107"/>
      <c r="D88" s="107"/>
      <c r="E88" s="107"/>
      <c r="F88" s="107"/>
      <c r="G88" s="107"/>
      <c r="H88" s="108"/>
      <c r="I88" s="108"/>
    </row>
    <row r="89" spans="2:9">
      <c r="B89" s="109"/>
      <c r="C89" s="109"/>
      <c r="D89" s="109"/>
      <c r="E89" s="109"/>
      <c r="F89" s="109"/>
      <c r="G89" s="109"/>
      <c r="H89" s="110"/>
      <c r="I89" s="110"/>
    </row>
    <row r="90" spans="2:9">
      <c r="B90" s="109"/>
      <c r="C90" s="109"/>
      <c r="D90" s="109"/>
      <c r="E90" s="109"/>
      <c r="F90" s="109"/>
      <c r="G90" s="109"/>
      <c r="H90" s="110"/>
      <c r="I90" s="110"/>
    </row>
    <row r="91" spans="2:9">
      <c r="B91" s="99"/>
      <c r="C91" s="109"/>
      <c r="D91" s="109"/>
      <c r="E91" s="109"/>
      <c r="F91" s="109"/>
      <c r="G91" s="109"/>
      <c r="H91" s="110"/>
      <c r="I91" s="110"/>
    </row>
    <row r="92" spans="2:9">
      <c r="B92" s="109"/>
      <c r="C92" s="109"/>
      <c r="D92" s="109"/>
      <c r="E92" s="109"/>
      <c r="F92" s="109"/>
      <c r="G92" s="109"/>
      <c r="H92" s="110"/>
      <c r="I92" s="110"/>
    </row>
    <row r="93" spans="2:9">
      <c r="B93" s="109"/>
      <c r="C93" s="107"/>
      <c r="D93" s="107"/>
      <c r="E93" s="107"/>
      <c r="F93" s="107"/>
      <c r="G93" s="107"/>
      <c r="H93" s="108"/>
      <c r="I93" s="108"/>
    </row>
    <row r="94" spans="2:9">
      <c r="B94" s="107"/>
      <c r="H94" s="119"/>
      <c r="I94" s="119"/>
    </row>
    <row r="95" spans="2:9">
      <c r="B95" s="109"/>
      <c r="C95" s="107"/>
      <c r="D95" s="107"/>
      <c r="E95" s="107"/>
      <c r="F95" s="107"/>
      <c r="G95" s="107"/>
      <c r="H95" s="108"/>
      <c r="I95" s="108"/>
    </row>
    <row r="96" spans="2:9">
      <c r="B96" s="99"/>
      <c r="C96" s="109"/>
      <c r="D96" s="109"/>
      <c r="E96" s="109"/>
      <c r="F96" s="109"/>
      <c r="G96" s="109"/>
      <c r="H96" s="110"/>
      <c r="I96" s="110"/>
    </row>
    <row r="97" spans="2:9">
      <c r="B97" s="107"/>
      <c r="C97" s="109"/>
      <c r="D97" s="109"/>
      <c r="E97" s="109"/>
      <c r="F97" s="109"/>
      <c r="G97" s="109"/>
      <c r="H97" s="110"/>
      <c r="I97" s="110"/>
    </row>
    <row r="98" spans="2:9">
      <c r="B98" s="109"/>
      <c r="C98" s="109"/>
      <c r="D98" s="109"/>
      <c r="E98" s="109"/>
      <c r="F98" s="109"/>
      <c r="G98" s="109"/>
      <c r="H98" s="110"/>
      <c r="I98" s="110"/>
    </row>
    <row r="99" spans="2:9">
      <c r="B99" s="109"/>
      <c r="C99" s="109"/>
      <c r="D99" s="109"/>
      <c r="E99" s="109"/>
      <c r="F99" s="109"/>
      <c r="G99" s="109"/>
      <c r="H99" s="110"/>
      <c r="I99" s="110"/>
    </row>
    <row r="100" spans="2:9">
      <c r="B100" s="109"/>
      <c r="C100" s="109"/>
      <c r="D100" s="109"/>
      <c r="E100" s="109"/>
      <c r="F100" s="109"/>
      <c r="G100" s="109"/>
      <c r="H100" s="110"/>
      <c r="I100" s="110"/>
    </row>
    <row r="101" spans="2:9">
      <c r="B101" s="109"/>
      <c r="C101" s="132"/>
      <c r="D101" s="132"/>
      <c r="E101" s="132"/>
      <c r="F101" s="132"/>
      <c r="G101" s="132"/>
      <c r="H101" s="108"/>
      <c r="I101" s="108"/>
    </row>
    <row r="102" spans="2:9">
      <c r="B102" s="109"/>
      <c r="C102" s="130"/>
      <c r="D102" s="123"/>
      <c r="E102" s="123"/>
      <c r="F102" s="133"/>
      <c r="G102" s="133"/>
      <c r="H102" s="118"/>
      <c r="I102" s="118"/>
    </row>
    <row r="103" spans="2:9">
      <c r="C103" s="99"/>
      <c r="D103" s="99"/>
      <c r="E103" s="99"/>
      <c r="F103" s="99"/>
      <c r="G103" s="99"/>
      <c r="H103" s="99"/>
      <c r="I103" s="99"/>
    </row>
    <row r="104" spans="2:9">
      <c r="B104" s="107"/>
      <c r="C104" s="107"/>
      <c r="D104" s="107"/>
      <c r="E104" s="107"/>
      <c r="F104" s="107"/>
      <c r="G104" s="107"/>
      <c r="H104" s="108"/>
      <c r="I104" s="108"/>
    </row>
    <row r="105" spans="2:9">
      <c r="B105" s="109"/>
      <c r="C105" s="109"/>
      <c r="D105" s="109"/>
      <c r="E105" s="109"/>
      <c r="F105" s="109"/>
      <c r="G105" s="123"/>
      <c r="H105" s="110"/>
      <c r="I105" s="110"/>
    </row>
    <row r="106" spans="2:9">
      <c r="B106" s="109"/>
      <c r="C106" s="109"/>
      <c r="D106" s="109"/>
      <c r="E106" s="109"/>
      <c r="F106" s="109"/>
      <c r="G106" s="123"/>
      <c r="H106" s="110"/>
      <c r="I106" s="110"/>
    </row>
    <row r="107" spans="2:9">
      <c r="B107" s="109"/>
      <c r="C107" s="109"/>
      <c r="D107" s="109"/>
      <c r="E107" s="109"/>
      <c r="F107" s="109"/>
      <c r="G107" s="120"/>
      <c r="H107" s="110"/>
      <c r="I107" s="110"/>
    </row>
    <row r="108" spans="2:9">
      <c r="B108" s="109"/>
      <c r="C108" s="109"/>
      <c r="D108" s="109"/>
      <c r="E108" s="109"/>
      <c r="F108" s="134"/>
      <c r="G108" s="120"/>
      <c r="H108" s="110"/>
      <c r="I108" s="110"/>
    </row>
    <row r="109" spans="2:9">
      <c r="B109" s="109"/>
      <c r="C109" s="109"/>
      <c r="D109" s="109"/>
      <c r="E109" s="109"/>
      <c r="F109" s="134"/>
      <c r="G109" s="120"/>
      <c r="H109" s="110"/>
      <c r="I109" s="110"/>
    </row>
    <row r="110" spans="2:9">
      <c r="B110" s="132"/>
      <c r="C110" s="109"/>
      <c r="D110" s="109"/>
      <c r="E110" s="109"/>
      <c r="F110" s="109"/>
      <c r="G110" s="120"/>
      <c r="H110" s="110"/>
      <c r="I110" s="110"/>
    </row>
    <row r="111" spans="2:9">
      <c r="C111" s="109"/>
      <c r="D111" s="109"/>
      <c r="E111" s="109"/>
      <c r="F111" s="134"/>
      <c r="G111" s="120"/>
      <c r="H111" s="110"/>
      <c r="I111" s="110"/>
    </row>
    <row r="112" spans="2:9">
      <c r="B112" s="99"/>
      <c r="C112" s="107"/>
      <c r="D112" s="107"/>
      <c r="E112" s="107"/>
      <c r="F112" s="107"/>
      <c r="G112" s="107"/>
      <c r="H112" s="108"/>
      <c r="I112" s="108"/>
    </row>
    <row r="113" spans="2:9">
      <c r="B113" s="107"/>
      <c r="C113" s="121"/>
      <c r="D113" s="121"/>
      <c r="E113" s="121"/>
      <c r="F113" s="121"/>
      <c r="G113" s="121"/>
      <c r="H113" s="135"/>
      <c r="I113" s="135"/>
    </row>
    <row r="114" spans="2:9">
      <c r="B114" s="109"/>
      <c r="C114" s="78"/>
      <c r="D114" s="78"/>
      <c r="E114" s="78"/>
      <c r="F114" s="78"/>
      <c r="G114" s="136"/>
      <c r="H114" s="137"/>
      <c r="I114" s="137"/>
    </row>
    <row r="115" spans="2:9">
      <c r="B115" s="109"/>
      <c r="C115" s="78"/>
      <c r="D115" s="78"/>
      <c r="E115" s="78"/>
      <c r="F115" s="78"/>
      <c r="G115" s="78"/>
      <c r="H115" s="137"/>
      <c r="I115" s="137"/>
    </row>
    <row r="116" spans="2:9">
      <c r="B116" s="109"/>
      <c r="C116" s="78"/>
      <c r="D116" s="78"/>
      <c r="E116" s="78"/>
      <c r="F116" s="78"/>
      <c r="G116" s="136"/>
      <c r="H116" s="137"/>
      <c r="I116" s="137"/>
    </row>
    <row r="117" spans="2:9">
      <c r="B117" s="109"/>
      <c r="C117" s="78"/>
      <c r="D117" s="78"/>
      <c r="E117" s="78"/>
      <c r="F117" s="78"/>
      <c r="G117" s="136"/>
      <c r="H117" s="137"/>
      <c r="I117" s="137"/>
    </row>
    <row r="118" spans="2:9">
      <c r="B118" s="109"/>
      <c r="C118" s="78"/>
      <c r="D118" s="78"/>
      <c r="E118" s="78"/>
      <c r="F118" s="78"/>
      <c r="G118" s="136"/>
      <c r="H118" s="137"/>
      <c r="I118" s="137"/>
    </row>
    <row r="119" spans="2:9">
      <c r="B119" s="109"/>
      <c r="C119" s="78"/>
      <c r="D119" s="78"/>
      <c r="E119" s="78"/>
      <c r="F119" s="78"/>
      <c r="G119" s="136"/>
      <c r="H119" s="137"/>
      <c r="I119" s="137"/>
    </row>
    <row r="120" spans="2:9">
      <c r="B120" s="109"/>
      <c r="C120" s="78"/>
      <c r="D120" s="78"/>
      <c r="E120" s="78"/>
      <c r="F120" s="78"/>
      <c r="G120" s="136"/>
      <c r="H120" s="137"/>
      <c r="I120" s="137"/>
    </row>
    <row r="121" spans="2:9">
      <c r="B121" s="107"/>
      <c r="C121" s="78"/>
      <c r="D121" s="78"/>
      <c r="E121" s="78"/>
      <c r="F121" s="78"/>
      <c r="G121" s="136"/>
      <c r="H121" s="137"/>
      <c r="I121" s="137"/>
    </row>
    <row r="122" spans="2:9">
      <c r="B122" s="121"/>
      <c r="C122" s="78"/>
      <c r="D122" s="78"/>
      <c r="E122" s="78"/>
      <c r="F122" s="78"/>
      <c r="G122" s="136"/>
      <c r="H122" s="137"/>
      <c r="I122" s="137"/>
    </row>
    <row r="123" spans="2:9">
      <c r="B123" s="78"/>
      <c r="C123" s="99"/>
      <c r="D123" s="99"/>
      <c r="E123" s="99"/>
      <c r="F123" s="99"/>
      <c r="G123" s="99"/>
      <c r="H123" s="99"/>
      <c r="I123" s="99"/>
    </row>
    <row r="124" spans="2:9">
      <c r="B124" s="78"/>
      <c r="C124" s="107"/>
      <c r="D124" s="107"/>
      <c r="E124" s="107"/>
      <c r="F124" s="107"/>
      <c r="G124" s="107"/>
      <c r="H124" s="108"/>
      <c r="I124" s="108"/>
    </row>
    <row r="125" spans="2:9">
      <c r="C125" s="109"/>
      <c r="D125" s="109"/>
      <c r="E125" s="109"/>
      <c r="F125" s="109"/>
      <c r="G125" s="109"/>
      <c r="H125" s="110"/>
      <c r="I125" s="110"/>
    </row>
    <row r="126" spans="2:9">
      <c r="B126" s="78"/>
      <c r="C126" s="109"/>
      <c r="D126" s="109"/>
      <c r="E126" s="109"/>
      <c r="F126" s="109"/>
      <c r="G126" s="109"/>
      <c r="H126" s="110"/>
      <c r="I126" s="110"/>
    </row>
    <row r="127" spans="2:9">
      <c r="B127" s="78"/>
      <c r="C127" s="109"/>
      <c r="D127" s="109"/>
      <c r="E127" s="109"/>
      <c r="F127" s="109"/>
      <c r="G127" s="109"/>
      <c r="H127" s="110"/>
      <c r="I127" s="110"/>
    </row>
    <row r="128" spans="2:9">
      <c r="B128" s="78"/>
      <c r="C128" s="109"/>
      <c r="D128" s="109"/>
      <c r="E128" s="109"/>
      <c r="F128" s="109"/>
      <c r="G128" s="109"/>
      <c r="H128" s="110"/>
      <c r="I128" s="110"/>
    </row>
    <row r="129" spans="2:9">
      <c r="B129" s="78"/>
      <c r="C129" s="109"/>
      <c r="D129" s="109"/>
      <c r="E129" s="109"/>
      <c r="F129" s="109"/>
      <c r="G129" s="109"/>
      <c r="H129" s="110"/>
      <c r="I129" s="110"/>
    </row>
    <row r="130" spans="2:9">
      <c r="B130" s="78"/>
      <c r="C130" s="109"/>
      <c r="D130" s="109"/>
      <c r="E130" s="109"/>
      <c r="F130" s="109"/>
      <c r="G130" s="109"/>
      <c r="H130" s="110"/>
      <c r="I130" s="110"/>
    </row>
    <row r="131" spans="2:9">
      <c r="B131" s="78"/>
      <c r="C131" s="107"/>
      <c r="D131" s="107"/>
      <c r="E131" s="107"/>
      <c r="F131" s="107"/>
      <c r="G131" s="107"/>
      <c r="H131" s="108"/>
      <c r="I131" s="108"/>
    </row>
    <row r="132" spans="2:9">
      <c r="B132" s="99"/>
      <c r="C132" s="107"/>
      <c r="D132" s="107"/>
      <c r="E132" s="107"/>
      <c r="F132" s="107"/>
      <c r="G132" s="107"/>
      <c r="H132" s="108"/>
      <c r="I132" s="108"/>
    </row>
    <row r="133" spans="2:9">
      <c r="B133" s="107"/>
    </row>
    <row r="134" spans="2:9">
      <c r="B134" s="109"/>
    </row>
    <row r="135" spans="2:9">
      <c r="B135" s="109"/>
    </row>
    <row r="136" spans="2:9">
      <c r="B136" s="109"/>
    </row>
    <row r="137" spans="2:9">
      <c r="B137" s="109"/>
    </row>
    <row r="138" spans="2:9">
      <c r="B138" s="109"/>
    </row>
    <row r="139" spans="2:9">
      <c r="B139" s="109"/>
    </row>
    <row r="140" spans="2:9">
      <c r="B140" s="109"/>
    </row>
    <row r="141" spans="2:9">
      <c r="B141" s="109"/>
    </row>
  </sheetData>
  <mergeCells count="8">
    <mergeCell ref="B9:I9"/>
    <mergeCell ref="C7:D7"/>
    <mergeCell ref="C8:D8"/>
    <mergeCell ref="C2:D2"/>
    <mergeCell ref="C3:D3"/>
    <mergeCell ref="C4:D4"/>
    <mergeCell ref="C5:D5"/>
    <mergeCell ref="C6:D6"/>
  </mergeCells>
  <pageMargins left="0.51181102362204722" right="0.51181102362204722" top="0.78740157480314954" bottom="0.78740157480314954" header="0.31496062000000014" footer="0.31496062000000014"/>
  <pageSetup paperSize="9" scale="77" fitToHeight="0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135"/>
  <sheetViews>
    <sheetView showGridLines="0" workbookViewId="0">
      <selection activeCell="G3" sqref="G3:G10"/>
    </sheetView>
  </sheetViews>
  <sheetFormatPr defaultRowHeight="15" customHeight="1"/>
  <cols>
    <col min="1" max="1" width="3.85546875" customWidth="1"/>
    <col min="2" max="2" width="5.42578125" style="1" customWidth="1"/>
    <col min="3" max="4" width="20.7109375" style="1" customWidth="1"/>
    <col min="5" max="6" width="10.7109375" style="1" customWidth="1"/>
    <col min="7" max="7" width="11.28515625" style="1" bestFit="1" customWidth="1"/>
    <col min="8" max="8" width="13.42578125" style="1" bestFit="1" customWidth="1"/>
    <col min="9" max="9" width="10.7109375" style="1" customWidth="1"/>
    <col min="10" max="10" width="10.7109375" style="98" customWidth="1"/>
    <col min="17" max="17" width="10.85546875" bestFit="1" customWidth="1"/>
  </cols>
  <sheetData>
    <row r="1" spans="2:22">
      <c r="B1" s="99"/>
      <c r="C1" s="99"/>
      <c r="D1" s="99"/>
      <c r="E1" s="99"/>
      <c r="F1" s="99"/>
      <c r="G1" s="99"/>
      <c r="H1" s="99"/>
      <c r="I1" s="99"/>
    </row>
    <row r="2" spans="2:22" ht="25.5">
      <c r="B2" s="216" t="s">
        <v>174</v>
      </c>
      <c r="C2" s="432" t="s">
        <v>175</v>
      </c>
      <c r="D2" s="432"/>
      <c r="E2" s="216" t="s">
        <v>176</v>
      </c>
      <c r="F2" s="216" t="s">
        <v>177</v>
      </c>
      <c r="G2" s="216" t="s">
        <v>178</v>
      </c>
      <c r="H2" s="216" t="s">
        <v>179</v>
      </c>
      <c r="I2" s="217" t="s">
        <v>180</v>
      </c>
      <c r="J2" s="217" t="s">
        <v>181</v>
      </c>
    </row>
    <row r="3" spans="2:22">
      <c r="B3" s="100">
        <v>1</v>
      </c>
      <c r="C3" s="429" t="s">
        <v>191</v>
      </c>
      <c r="D3" s="430"/>
      <c r="E3" s="229" t="s">
        <v>183</v>
      </c>
      <c r="F3" s="101">
        <v>14</v>
      </c>
      <c r="G3" s="102"/>
      <c r="H3" s="102">
        <f t="shared" ref="H3:H7" si="0">G3*F3</f>
        <v>0</v>
      </c>
      <c r="I3" s="138">
        <v>120</v>
      </c>
      <c r="J3" s="102">
        <f>(H3/I3)/56</f>
        <v>0</v>
      </c>
      <c r="K3" s="98"/>
    </row>
    <row r="4" spans="2:22">
      <c r="B4" s="221">
        <v>2</v>
      </c>
      <c r="C4" s="433" t="s">
        <v>192</v>
      </c>
      <c r="D4" s="434"/>
      <c r="E4" s="231" t="s">
        <v>183</v>
      </c>
      <c r="F4" s="219">
        <v>1</v>
      </c>
      <c r="G4" s="103"/>
      <c r="H4" s="103">
        <f t="shared" si="0"/>
        <v>0</v>
      </c>
      <c r="I4" s="139">
        <v>12</v>
      </c>
      <c r="J4" s="103">
        <f>H4/I4</f>
        <v>0</v>
      </c>
      <c r="K4" s="98"/>
    </row>
    <row r="5" spans="2:22">
      <c r="B5" s="104">
        <v>3</v>
      </c>
      <c r="C5" s="429" t="s">
        <v>193</v>
      </c>
      <c r="D5" s="430"/>
      <c r="E5" s="229" t="s">
        <v>183</v>
      </c>
      <c r="F5" s="101">
        <v>168</v>
      </c>
      <c r="G5" s="105"/>
      <c r="H5" s="102">
        <f t="shared" si="0"/>
        <v>0</v>
      </c>
      <c r="I5" s="138">
        <v>12</v>
      </c>
      <c r="J5" s="102">
        <f>(H5/I5)/56</f>
        <v>0</v>
      </c>
      <c r="K5" s="98"/>
    </row>
    <row r="6" spans="2:22">
      <c r="B6" s="221">
        <v>4</v>
      </c>
      <c r="C6" s="433" t="s">
        <v>194</v>
      </c>
      <c r="D6" s="434"/>
      <c r="E6" s="231" t="s">
        <v>183</v>
      </c>
      <c r="F6" s="219">
        <v>1</v>
      </c>
      <c r="G6" s="103"/>
      <c r="H6" s="103">
        <f t="shared" si="0"/>
        <v>0</v>
      </c>
      <c r="I6" s="139">
        <v>24</v>
      </c>
      <c r="J6" s="103">
        <f>H6/I6</f>
        <v>0</v>
      </c>
      <c r="K6" s="98"/>
    </row>
    <row r="7" spans="2:22">
      <c r="B7" s="104">
        <v>5</v>
      </c>
      <c r="C7" s="429" t="s">
        <v>195</v>
      </c>
      <c r="D7" s="430"/>
      <c r="E7" s="229" t="s">
        <v>183</v>
      </c>
      <c r="F7" s="101">
        <v>1</v>
      </c>
      <c r="G7" s="105"/>
      <c r="H7" s="102">
        <f t="shared" si="0"/>
        <v>0</v>
      </c>
      <c r="I7" s="138">
        <v>24</v>
      </c>
      <c r="J7" s="102">
        <f>H7/I7</f>
        <v>0</v>
      </c>
      <c r="K7" s="98"/>
    </row>
    <row r="8" spans="2:22">
      <c r="B8" s="218">
        <v>6</v>
      </c>
      <c r="C8" s="431" t="s">
        <v>196</v>
      </c>
      <c r="D8" s="431"/>
      <c r="E8" s="219" t="s">
        <v>183</v>
      </c>
      <c r="F8" s="219">
        <v>1</v>
      </c>
      <c r="G8" s="220"/>
      <c r="H8" s="103">
        <f>G8*F8</f>
        <v>0</v>
      </c>
      <c r="I8" s="139">
        <v>12</v>
      </c>
      <c r="J8" s="103">
        <f>H8/I8</f>
        <v>0</v>
      </c>
      <c r="K8" s="98"/>
    </row>
    <row r="9" spans="2:22">
      <c r="B9" s="248">
        <v>7</v>
      </c>
      <c r="C9" s="437" t="s">
        <v>197</v>
      </c>
      <c r="D9" s="438"/>
      <c r="E9" s="249" t="s">
        <v>183</v>
      </c>
      <c r="F9" s="250">
        <v>1</v>
      </c>
      <c r="G9" s="251"/>
      <c r="H9" s="252">
        <f>G9*F9</f>
        <v>0</v>
      </c>
      <c r="I9" s="253">
        <v>12</v>
      </c>
      <c r="J9" s="252">
        <f>H9/I9</f>
        <v>0</v>
      </c>
      <c r="Q9" s="260"/>
    </row>
    <row r="10" spans="2:22">
      <c r="B10" s="254">
        <v>8</v>
      </c>
      <c r="C10" s="439" t="s">
        <v>198</v>
      </c>
      <c r="D10" s="440"/>
      <c r="E10" s="255" t="s">
        <v>183</v>
      </c>
      <c r="F10" s="255">
        <v>15</v>
      </c>
      <c r="G10" s="256"/>
      <c r="H10" s="257">
        <f>G10*F10</f>
        <v>0</v>
      </c>
      <c r="I10" s="258">
        <v>60</v>
      </c>
      <c r="J10" s="257">
        <f>(H10/I10)/58</f>
        <v>0</v>
      </c>
      <c r="Q10" s="260"/>
      <c r="U10" s="260"/>
      <c r="V10" s="260"/>
    </row>
    <row r="11" spans="2:22">
      <c r="B11" s="435" t="s">
        <v>190</v>
      </c>
      <c r="C11" s="435"/>
      <c r="D11" s="435"/>
      <c r="E11" s="435"/>
      <c r="F11" s="435"/>
      <c r="G11" s="435"/>
      <c r="H11" s="435"/>
      <c r="I11" s="436"/>
      <c r="J11" s="259">
        <f>SUM(J3:J10)</f>
        <v>0</v>
      </c>
      <c r="U11" s="260"/>
      <c r="V11" s="260"/>
    </row>
    <row r="12" spans="2:22">
      <c r="B12" s="115"/>
      <c r="C12" s="107"/>
      <c r="D12" s="107"/>
      <c r="E12" s="107"/>
      <c r="F12" s="107"/>
      <c r="G12" s="107"/>
      <c r="H12" s="107"/>
      <c r="I12" s="110"/>
    </row>
    <row r="13" spans="2:22">
      <c r="B13" s="99"/>
      <c r="C13" s="116"/>
      <c r="D13" s="116"/>
      <c r="E13" s="116"/>
      <c r="F13" s="113"/>
      <c r="G13" s="116" t="s">
        <v>136</v>
      </c>
      <c r="H13" s="117"/>
      <c r="I13" s="118"/>
      <c r="U13" s="260"/>
      <c r="V13" s="260"/>
    </row>
    <row r="14" spans="2:22">
      <c r="B14" s="107"/>
      <c r="C14" s="107"/>
      <c r="D14" s="107"/>
      <c r="E14" s="107"/>
      <c r="F14" s="107"/>
      <c r="G14" s="107"/>
      <c r="H14" s="107"/>
      <c r="I14" s="108"/>
      <c r="L14" s="12"/>
    </row>
    <row r="15" spans="2:22">
      <c r="B15" s="109"/>
      <c r="I15" s="119"/>
    </row>
    <row r="16" spans="2:22">
      <c r="B16" s="109"/>
      <c r="C16" s="99"/>
      <c r="D16" s="99"/>
      <c r="E16" s="99"/>
      <c r="F16" s="99"/>
      <c r="G16" s="99"/>
      <c r="H16" s="99"/>
      <c r="I16" s="99"/>
    </row>
    <row r="17" spans="2:9">
      <c r="B17" s="109"/>
      <c r="C17" s="107"/>
      <c r="D17" s="107"/>
      <c r="E17" s="107"/>
      <c r="F17" s="107"/>
      <c r="G17" s="107"/>
      <c r="H17" s="107"/>
      <c r="I17" s="108"/>
    </row>
    <row r="18" spans="2:9">
      <c r="B18" s="109"/>
      <c r="C18" s="109"/>
      <c r="D18" s="109"/>
      <c r="E18" s="109"/>
      <c r="F18" s="109"/>
      <c r="G18" s="109"/>
      <c r="H18" s="120"/>
      <c r="I18" s="110"/>
    </row>
    <row r="19" spans="2:9">
      <c r="B19" s="109"/>
      <c r="C19" s="109"/>
      <c r="D19" s="109"/>
      <c r="E19" s="109"/>
      <c r="F19" s="109"/>
      <c r="G19" s="109"/>
      <c r="H19" s="120"/>
      <c r="I19" s="110"/>
    </row>
    <row r="20" spans="2:9">
      <c r="B20" s="109"/>
    </row>
    <row r="21" spans="2:9">
      <c r="B21" s="109"/>
    </row>
    <row r="22" spans="2:9">
      <c r="B22" s="109"/>
    </row>
    <row r="23" spans="2:9">
      <c r="B23" s="107"/>
      <c r="C23" s="107"/>
      <c r="D23" s="107"/>
      <c r="E23" s="107"/>
      <c r="F23" s="107"/>
      <c r="G23" s="107"/>
      <c r="H23" s="107"/>
      <c r="I23" s="108"/>
    </row>
    <row r="24" spans="2:9">
      <c r="C24" s="109"/>
      <c r="D24" s="109"/>
      <c r="E24" s="109"/>
      <c r="F24" s="109"/>
      <c r="G24" s="109"/>
      <c r="H24" s="120"/>
      <c r="I24" s="110"/>
    </row>
    <row r="25" spans="2:9">
      <c r="B25" s="99"/>
      <c r="C25" s="109"/>
      <c r="D25" s="109"/>
      <c r="E25" s="109"/>
      <c r="F25" s="109"/>
      <c r="G25" s="109"/>
      <c r="H25" s="120"/>
      <c r="I25" s="110"/>
    </row>
    <row r="26" spans="2:9">
      <c r="B26" s="107"/>
      <c r="C26" s="109"/>
      <c r="D26" s="109"/>
      <c r="E26" s="109"/>
      <c r="F26" s="109"/>
      <c r="G26" s="109"/>
      <c r="H26" s="120"/>
      <c r="I26" s="110"/>
    </row>
    <row r="27" spans="2:9">
      <c r="B27" s="109"/>
      <c r="C27" s="109"/>
      <c r="D27" s="109"/>
      <c r="E27" s="109"/>
      <c r="F27" s="109"/>
      <c r="G27" s="109"/>
      <c r="H27" s="120"/>
      <c r="I27" s="110"/>
    </row>
    <row r="28" spans="2:9">
      <c r="B28" s="109"/>
      <c r="C28" s="121"/>
      <c r="D28" s="121"/>
      <c r="E28" s="121"/>
      <c r="F28" s="121"/>
      <c r="G28" s="121"/>
      <c r="H28" s="120"/>
      <c r="I28" s="110"/>
    </row>
    <row r="29" spans="2:9">
      <c r="C29" s="109"/>
      <c r="D29" s="109"/>
      <c r="E29" s="109"/>
      <c r="F29" s="109"/>
      <c r="G29" s="109"/>
      <c r="H29" s="120"/>
      <c r="I29" s="110"/>
    </row>
    <row r="30" spans="2:9">
      <c r="C30" s="121"/>
      <c r="D30" s="122"/>
      <c r="E30" s="122"/>
      <c r="F30" s="121"/>
      <c r="G30" s="123"/>
      <c r="H30" s="120"/>
      <c r="I30" s="110"/>
    </row>
    <row r="31" spans="2:9">
      <c r="C31" s="109"/>
      <c r="D31" s="109"/>
      <c r="E31" s="109"/>
      <c r="F31" s="109"/>
      <c r="G31" s="109"/>
      <c r="H31" s="120"/>
      <c r="I31" s="110"/>
    </row>
    <row r="32" spans="2:9">
      <c r="B32" s="107"/>
      <c r="C32" s="107"/>
      <c r="D32" s="107"/>
      <c r="E32" s="107"/>
      <c r="F32" s="107"/>
      <c r="G32" s="107"/>
      <c r="H32" s="124"/>
      <c r="I32" s="108"/>
    </row>
    <row r="33" spans="2:9">
      <c r="B33" s="109"/>
      <c r="C33" s="109"/>
      <c r="D33" s="109"/>
      <c r="E33" s="109"/>
      <c r="F33" s="109"/>
      <c r="G33" s="109"/>
      <c r="H33" s="109"/>
      <c r="I33" s="110"/>
    </row>
    <row r="34" spans="2:9">
      <c r="B34" s="109"/>
      <c r="C34" s="107"/>
      <c r="D34" s="107"/>
      <c r="E34" s="107"/>
      <c r="F34" s="107"/>
      <c r="G34" s="107"/>
      <c r="H34" s="107"/>
      <c r="I34" s="108"/>
    </row>
    <row r="35" spans="2:9">
      <c r="B35" s="109"/>
      <c r="C35" s="109"/>
      <c r="D35" s="109"/>
      <c r="E35" s="109"/>
      <c r="F35" s="109"/>
      <c r="G35" s="109"/>
      <c r="H35" s="109"/>
      <c r="I35" s="125"/>
    </row>
    <row r="36" spans="2:9">
      <c r="B36" s="109"/>
      <c r="C36" s="109"/>
      <c r="D36" s="109"/>
      <c r="E36" s="109"/>
      <c r="F36" s="109"/>
      <c r="G36" s="109"/>
      <c r="H36" s="109"/>
      <c r="I36" s="110"/>
    </row>
    <row r="37" spans="2:9">
      <c r="B37" s="109"/>
      <c r="C37" s="109"/>
      <c r="D37" s="109"/>
      <c r="E37" s="109"/>
      <c r="F37" s="109"/>
      <c r="G37" s="109"/>
      <c r="H37" s="109"/>
      <c r="I37" s="110"/>
    </row>
    <row r="38" spans="2:9">
      <c r="B38" s="109"/>
      <c r="C38" s="109"/>
      <c r="D38" s="109"/>
      <c r="E38" s="109"/>
      <c r="F38" s="109"/>
      <c r="G38" s="109"/>
      <c r="H38" s="109"/>
      <c r="I38" s="110"/>
    </row>
    <row r="39" spans="2:9">
      <c r="B39" s="109"/>
      <c r="C39" s="109"/>
      <c r="D39" s="109"/>
      <c r="E39" s="109"/>
      <c r="F39" s="109"/>
      <c r="G39" s="109"/>
      <c r="H39" s="109"/>
      <c r="I39" s="110"/>
    </row>
    <row r="40" spans="2:9">
      <c r="B40" s="109"/>
      <c r="C40" s="107"/>
      <c r="D40" s="107"/>
      <c r="E40" s="107"/>
      <c r="F40" s="107"/>
      <c r="G40" s="107"/>
      <c r="H40" s="107"/>
      <c r="I40" s="108"/>
    </row>
    <row r="41" spans="2:9">
      <c r="B41" s="107"/>
      <c r="C41" s="126"/>
      <c r="D41" s="127"/>
      <c r="E41" s="127"/>
      <c r="F41" s="128"/>
      <c r="G41" s="128"/>
      <c r="H41" s="128"/>
      <c r="I41" s="129"/>
    </row>
    <row r="42" spans="2:9">
      <c r="B42" s="109"/>
      <c r="C42" s="107"/>
      <c r="D42" s="107"/>
      <c r="E42" s="107"/>
      <c r="F42" s="107"/>
      <c r="G42" s="107"/>
      <c r="H42" s="107"/>
      <c r="I42" s="108"/>
    </row>
    <row r="43" spans="2:9">
      <c r="B43" s="107"/>
      <c r="C43" s="126"/>
      <c r="D43" s="126"/>
      <c r="E43" s="126"/>
      <c r="F43" s="126"/>
      <c r="G43" s="126"/>
      <c r="H43" s="126"/>
      <c r="I43" s="129"/>
    </row>
    <row r="44" spans="2:9">
      <c r="B44" s="109"/>
      <c r="C44" s="126"/>
      <c r="D44" s="126"/>
      <c r="E44" s="126"/>
      <c r="F44" s="126"/>
      <c r="G44" s="126"/>
      <c r="H44" s="126"/>
      <c r="I44" s="129"/>
    </row>
    <row r="45" spans="2:9">
      <c r="B45" s="109"/>
      <c r="C45" s="126"/>
      <c r="D45" s="126"/>
      <c r="E45" s="126"/>
      <c r="F45" s="126"/>
      <c r="G45" s="126"/>
      <c r="H45" s="126"/>
      <c r="I45" s="129"/>
    </row>
    <row r="46" spans="2:9">
      <c r="B46" s="109"/>
      <c r="C46" s="107"/>
      <c r="D46" s="107"/>
      <c r="E46" s="107"/>
      <c r="F46" s="107"/>
      <c r="G46" s="107"/>
      <c r="H46" s="107"/>
      <c r="I46" s="108"/>
    </row>
    <row r="47" spans="2:9">
      <c r="B47" s="109"/>
      <c r="C47" s="126"/>
      <c r="D47" s="127"/>
      <c r="E47" s="127"/>
      <c r="F47" s="128"/>
      <c r="G47" s="128"/>
      <c r="H47" s="128"/>
      <c r="I47" s="129"/>
    </row>
    <row r="48" spans="2:9">
      <c r="B48" s="109"/>
      <c r="C48" s="99"/>
      <c r="D48" s="99"/>
      <c r="E48" s="99"/>
      <c r="F48" s="99"/>
      <c r="G48" s="99"/>
      <c r="H48" s="99"/>
      <c r="I48" s="99"/>
    </row>
    <row r="49" spans="2:9">
      <c r="B49" s="107"/>
      <c r="C49" s="107"/>
      <c r="D49" s="107"/>
      <c r="E49" s="107"/>
      <c r="F49" s="107"/>
      <c r="G49" s="107"/>
      <c r="H49" s="107"/>
      <c r="I49" s="108"/>
    </row>
    <row r="50" spans="2:9">
      <c r="C50" s="109"/>
      <c r="D50" s="109"/>
      <c r="E50" s="109"/>
      <c r="F50" s="109"/>
      <c r="G50" s="109"/>
      <c r="H50" s="120"/>
      <c r="I50" s="110"/>
    </row>
    <row r="51" spans="2:9">
      <c r="B51" s="107"/>
      <c r="C51" s="109"/>
      <c r="D51" s="109"/>
      <c r="E51" s="109"/>
      <c r="F51" s="109"/>
      <c r="G51" s="123"/>
      <c r="H51" s="120"/>
      <c r="I51" s="110"/>
    </row>
    <row r="52" spans="2:9">
      <c r="C52" s="109"/>
      <c r="D52" s="109"/>
      <c r="E52" s="109"/>
      <c r="F52" s="109"/>
      <c r="G52" s="109"/>
      <c r="H52" s="120"/>
      <c r="I52" s="110"/>
    </row>
    <row r="53" spans="2:9">
      <c r="C53" s="109"/>
      <c r="D53" s="109"/>
      <c r="E53" s="109"/>
      <c r="F53" s="109"/>
      <c r="G53" s="109"/>
      <c r="H53" s="120"/>
      <c r="I53" s="110"/>
    </row>
    <row r="54" spans="2:9">
      <c r="C54" s="109"/>
      <c r="D54" s="109"/>
      <c r="E54" s="109"/>
      <c r="F54" s="109"/>
      <c r="G54" s="109"/>
      <c r="H54" s="120"/>
      <c r="I54" s="110"/>
    </row>
    <row r="55" spans="2:9">
      <c r="B55" s="107"/>
      <c r="C55" s="109"/>
      <c r="D55" s="109"/>
      <c r="E55" s="109"/>
      <c r="F55" s="109"/>
      <c r="G55" s="109"/>
      <c r="H55" s="120"/>
      <c r="I55" s="110"/>
    </row>
    <row r="56" spans="2:9">
      <c r="C56" s="109"/>
      <c r="D56" s="109"/>
      <c r="E56" s="109"/>
      <c r="F56" s="109"/>
      <c r="G56" s="109"/>
      <c r="H56" s="120"/>
      <c r="I56" s="110"/>
    </row>
    <row r="57" spans="2:9">
      <c r="B57" s="99"/>
      <c r="C57" s="107"/>
      <c r="D57" s="107"/>
      <c r="E57" s="107"/>
      <c r="F57" s="107"/>
      <c r="G57" s="107"/>
      <c r="H57" s="124"/>
      <c r="I57" s="108"/>
    </row>
    <row r="58" spans="2:9">
      <c r="B58" s="107"/>
      <c r="I58" s="119"/>
    </row>
    <row r="59" spans="2:9">
      <c r="B59" s="109"/>
      <c r="C59" s="99"/>
      <c r="D59" s="99"/>
      <c r="E59" s="99"/>
      <c r="F59" s="99"/>
      <c r="G59" s="99"/>
      <c r="H59" s="99"/>
      <c r="I59" s="99"/>
    </row>
    <row r="60" spans="2:9">
      <c r="B60" s="109"/>
      <c r="C60" s="107"/>
      <c r="D60" s="107"/>
      <c r="E60" s="107"/>
      <c r="F60" s="107"/>
      <c r="G60" s="107"/>
      <c r="H60" s="107"/>
      <c r="I60" s="108"/>
    </row>
    <row r="61" spans="2:9">
      <c r="B61" s="109"/>
      <c r="C61" s="121"/>
      <c r="D61" s="121"/>
      <c r="E61" s="121"/>
      <c r="F61" s="121"/>
      <c r="G61" s="121"/>
      <c r="H61" s="121"/>
      <c r="I61" s="110"/>
    </row>
    <row r="62" spans="2:9">
      <c r="B62" s="109"/>
      <c r="C62" s="109"/>
      <c r="D62" s="109"/>
      <c r="E62" s="109"/>
      <c r="F62" s="109"/>
      <c r="G62" s="109"/>
      <c r="H62" s="120"/>
      <c r="I62" s="110"/>
    </row>
    <row r="63" spans="2:9">
      <c r="B63" s="109"/>
      <c r="C63" s="109"/>
      <c r="D63" s="109"/>
      <c r="E63" s="109"/>
      <c r="F63" s="109"/>
      <c r="G63" s="109"/>
      <c r="H63" s="120"/>
      <c r="I63" s="110"/>
    </row>
    <row r="64" spans="2:9">
      <c r="B64" s="109"/>
      <c r="C64" s="109"/>
      <c r="D64" s="109"/>
      <c r="E64" s="109"/>
      <c r="F64" s="109"/>
      <c r="G64" s="130"/>
      <c r="H64" s="120"/>
      <c r="I64" s="110"/>
    </row>
    <row r="65" spans="2:9" ht="14.25" customHeight="1">
      <c r="B65" s="109"/>
      <c r="C65" s="121"/>
      <c r="D65" s="121"/>
      <c r="E65" s="121"/>
      <c r="F65" s="121"/>
      <c r="G65" s="130"/>
      <c r="H65" s="120"/>
      <c r="I65" s="110"/>
    </row>
    <row r="66" spans="2:9" ht="14.25" customHeight="1">
      <c r="B66" s="107"/>
      <c r="C66" s="109"/>
      <c r="D66" s="109"/>
      <c r="E66" s="109"/>
      <c r="F66" s="109"/>
      <c r="G66" s="131"/>
      <c r="H66" s="120"/>
      <c r="I66" s="110"/>
    </row>
    <row r="67" spans="2:9" ht="14.25" customHeight="1">
      <c r="C67" s="121"/>
      <c r="D67" s="121"/>
      <c r="E67" s="121"/>
      <c r="F67" s="121"/>
      <c r="G67" s="130"/>
      <c r="H67" s="120"/>
      <c r="I67" s="110"/>
    </row>
    <row r="68" spans="2:9">
      <c r="B68" s="99"/>
      <c r="C68" s="109"/>
      <c r="D68" s="109"/>
      <c r="E68" s="109"/>
      <c r="F68" s="109"/>
      <c r="G68" s="123"/>
      <c r="H68" s="120"/>
      <c r="I68" s="110"/>
    </row>
    <row r="69" spans="2:9">
      <c r="B69" s="107"/>
      <c r="C69" s="121"/>
      <c r="D69" s="121"/>
      <c r="E69" s="121"/>
      <c r="F69" s="121"/>
      <c r="G69" s="123"/>
      <c r="H69" s="120"/>
      <c r="I69" s="110"/>
    </row>
    <row r="70" spans="2:9">
      <c r="B70" s="121"/>
      <c r="C70" s="109"/>
      <c r="D70" s="109"/>
      <c r="E70" s="109"/>
      <c r="F70" s="109"/>
      <c r="G70" s="123"/>
      <c r="H70" s="120"/>
      <c r="I70" s="110"/>
    </row>
    <row r="71" spans="2:9">
      <c r="B71" s="109"/>
      <c r="C71" s="109"/>
      <c r="D71" s="109"/>
      <c r="E71" s="109"/>
      <c r="F71" s="109"/>
      <c r="G71" s="109"/>
      <c r="H71" s="120"/>
      <c r="I71" s="110"/>
    </row>
    <row r="72" spans="2:9">
      <c r="B72" s="109"/>
      <c r="C72" s="114"/>
      <c r="D72" s="114"/>
      <c r="E72" s="114"/>
      <c r="F72" s="114"/>
      <c r="G72" s="114"/>
      <c r="H72" s="114"/>
      <c r="I72" s="108"/>
    </row>
    <row r="73" spans="2:9">
      <c r="B73" s="109"/>
      <c r="C73" s="107"/>
      <c r="D73" s="107"/>
      <c r="E73" s="107"/>
      <c r="F73" s="107"/>
      <c r="G73" s="107"/>
      <c r="H73" s="107"/>
      <c r="I73" s="108"/>
    </row>
    <row r="74" spans="2:9">
      <c r="B74" s="109"/>
      <c r="I74" s="108"/>
    </row>
    <row r="75" spans="2:9">
      <c r="B75" s="109"/>
      <c r="I75" s="108"/>
    </row>
    <row r="76" spans="2:9">
      <c r="B76" s="109"/>
      <c r="C76" s="99"/>
      <c r="D76" s="99"/>
      <c r="E76" s="99"/>
      <c r="F76" s="99"/>
      <c r="G76" s="99"/>
      <c r="H76" s="99"/>
      <c r="I76" s="108"/>
    </row>
    <row r="77" spans="2:9">
      <c r="B77" s="109"/>
      <c r="C77" s="109"/>
      <c r="D77" s="109"/>
      <c r="E77" s="109"/>
      <c r="F77" s="109"/>
      <c r="G77" s="109"/>
      <c r="H77" s="109"/>
      <c r="I77" s="110"/>
    </row>
    <row r="78" spans="2:9">
      <c r="B78" s="109"/>
      <c r="C78" s="109"/>
      <c r="D78" s="109"/>
      <c r="E78" s="109"/>
      <c r="F78" s="109"/>
      <c r="G78" s="109"/>
      <c r="H78" s="109"/>
      <c r="I78" s="110"/>
    </row>
    <row r="79" spans="2:9">
      <c r="B79" s="109"/>
      <c r="C79" s="107"/>
      <c r="D79" s="107"/>
      <c r="E79" s="107"/>
      <c r="F79" s="107"/>
      <c r="G79" s="107"/>
      <c r="H79" s="107"/>
      <c r="I79" s="108"/>
    </row>
    <row r="80" spans="2:9">
      <c r="B80" s="109"/>
      <c r="C80" s="107"/>
      <c r="D80" s="107"/>
      <c r="E80" s="107"/>
      <c r="F80" s="107"/>
      <c r="G80" s="107"/>
      <c r="H80" s="124"/>
      <c r="I80" s="108"/>
    </row>
    <row r="81" spans="2:9">
      <c r="B81" s="114"/>
      <c r="C81" s="99"/>
      <c r="D81" s="99"/>
      <c r="E81" s="99"/>
      <c r="F81" s="99"/>
      <c r="G81" s="99"/>
      <c r="H81" s="99"/>
      <c r="I81" s="99"/>
    </row>
    <row r="82" spans="2:9">
      <c r="B82" s="107"/>
      <c r="C82" s="107"/>
      <c r="D82" s="107"/>
      <c r="E82" s="107"/>
      <c r="F82" s="107"/>
      <c r="G82" s="107"/>
      <c r="H82" s="107"/>
      <c r="I82" s="108"/>
    </row>
    <row r="83" spans="2:9">
      <c r="B83" s="109"/>
      <c r="C83" s="109"/>
      <c r="D83" s="109"/>
      <c r="E83" s="109"/>
      <c r="F83" s="109"/>
      <c r="G83" s="109"/>
      <c r="H83" s="109"/>
      <c r="I83" s="110"/>
    </row>
    <row r="84" spans="2:9">
      <c r="B84" s="109"/>
      <c r="C84" s="109"/>
      <c r="D84" s="109"/>
      <c r="E84" s="109"/>
      <c r="F84" s="109"/>
      <c r="G84" s="109"/>
      <c r="H84" s="109"/>
      <c r="I84" s="110"/>
    </row>
    <row r="85" spans="2:9">
      <c r="B85" s="99"/>
      <c r="C85" s="109"/>
      <c r="D85" s="109"/>
      <c r="E85" s="109"/>
      <c r="F85" s="109"/>
      <c r="G85" s="109"/>
      <c r="H85" s="109"/>
      <c r="I85" s="110"/>
    </row>
    <row r="86" spans="2:9">
      <c r="B86" s="109"/>
      <c r="C86" s="109"/>
      <c r="D86" s="109"/>
      <c r="E86" s="109"/>
      <c r="F86" s="109"/>
      <c r="G86" s="109"/>
      <c r="H86" s="109"/>
      <c r="I86" s="110"/>
    </row>
    <row r="87" spans="2:9">
      <c r="B87" s="109"/>
      <c r="C87" s="107"/>
      <c r="D87" s="107"/>
      <c r="E87" s="107"/>
      <c r="F87" s="107"/>
      <c r="G87" s="107"/>
      <c r="H87" s="107"/>
      <c r="I87" s="108"/>
    </row>
    <row r="88" spans="2:9">
      <c r="B88" s="107"/>
      <c r="I88" s="119"/>
    </row>
    <row r="89" spans="2:9">
      <c r="B89" s="109"/>
      <c r="C89" s="107"/>
      <c r="D89" s="107"/>
      <c r="E89" s="107"/>
      <c r="F89" s="107"/>
      <c r="G89" s="107"/>
      <c r="H89" s="107"/>
      <c r="I89" s="108"/>
    </row>
    <row r="90" spans="2:9">
      <c r="B90" s="99"/>
      <c r="C90" s="109"/>
      <c r="D90" s="109"/>
      <c r="E90" s="109"/>
      <c r="F90" s="109"/>
      <c r="G90" s="109"/>
      <c r="H90" s="109"/>
      <c r="I90" s="110"/>
    </row>
    <row r="91" spans="2:9">
      <c r="B91" s="107"/>
      <c r="C91" s="109"/>
      <c r="D91" s="109"/>
      <c r="E91" s="109"/>
      <c r="F91" s="109"/>
      <c r="G91" s="109"/>
      <c r="H91" s="109"/>
      <c r="I91" s="110"/>
    </row>
    <row r="92" spans="2:9">
      <c r="B92" s="109"/>
      <c r="C92" s="109"/>
      <c r="D92" s="109"/>
      <c r="E92" s="109"/>
      <c r="F92" s="109"/>
      <c r="G92" s="109"/>
      <c r="H92" s="109"/>
      <c r="I92" s="110"/>
    </row>
    <row r="93" spans="2:9">
      <c r="B93" s="109"/>
      <c r="C93" s="109"/>
      <c r="D93" s="109"/>
      <c r="E93" s="109"/>
      <c r="F93" s="109"/>
      <c r="G93" s="109"/>
      <c r="H93" s="109"/>
      <c r="I93" s="110"/>
    </row>
    <row r="94" spans="2:9">
      <c r="B94" s="109"/>
      <c r="C94" s="109"/>
      <c r="D94" s="109"/>
      <c r="E94" s="109"/>
      <c r="F94" s="109"/>
      <c r="G94" s="109"/>
      <c r="H94" s="109"/>
      <c r="I94" s="110"/>
    </row>
    <row r="95" spans="2:9">
      <c r="B95" s="109"/>
      <c r="C95" s="132"/>
      <c r="D95" s="132"/>
      <c r="E95" s="132"/>
      <c r="F95" s="132"/>
      <c r="G95" s="132"/>
      <c r="H95" s="132"/>
      <c r="I95" s="108"/>
    </row>
    <row r="96" spans="2:9">
      <c r="B96" s="109"/>
      <c r="C96" s="130"/>
      <c r="D96" s="123"/>
      <c r="E96" s="123"/>
      <c r="F96" s="133"/>
      <c r="G96" s="133"/>
      <c r="H96" s="133"/>
      <c r="I96" s="118"/>
    </row>
    <row r="97" spans="2:9">
      <c r="C97" s="99"/>
      <c r="D97" s="99"/>
      <c r="E97" s="99"/>
      <c r="F97" s="99"/>
      <c r="G97" s="99"/>
      <c r="H97" s="99"/>
      <c r="I97" s="99"/>
    </row>
    <row r="98" spans="2:9">
      <c r="B98" s="107"/>
      <c r="C98" s="107"/>
      <c r="D98" s="107"/>
      <c r="E98" s="107"/>
      <c r="F98" s="107"/>
      <c r="G98" s="107"/>
      <c r="H98" s="107"/>
      <c r="I98" s="108"/>
    </row>
    <row r="99" spans="2:9">
      <c r="B99" s="109"/>
      <c r="C99" s="109"/>
      <c r="D99" s="109"/>
      <c r="E99" s="109"/>
      <c r="F99" s="109"/>
      <c r="G99" s="109"/>
      <c r="H99" s="123"/>
      <c r="I99" s="110"/>
    </row>
    <row r="100" spans="2:9">
      <c r="B100" s="109"/>
      <c r="C100" s="109"/>
      <c r="D100" s="109"/>
      <c r="E100" s="109"/>
      <c r="F100" s="109"/>
      <c r="G100" s="109"/>
      <c r="H100" s="123"/>
      <c r="I100" s="110"/>
    </row>
    <row r="101" spans="2:9">
      <c r="B101" s="109"/>
      <c r="C101" s="109"/>
      <c r="D101" s="109"/>
      <c r="E101" s="109"/>
      <c r="F101" s="109"/>
      <c r="G101" s="109"/>
      <c r="H101" s="120"/>
      <c r="I101" s="110"/>
    </row>
    <row r="102" spans="2:9">
      <c r="B102" s="109"/>
      <c r="C102" s="109"/>
      <c r="D102" s="109"/>
      <c r="E102" s="109"/>
      <c r="F102" s="134"/>
      <c r="G102" s="123"/>
      <c r="H102" s="120"/>
      <c r="I102" s="110"/>
    </row>
    <row r="103" spans="2:9">
      <c r="B103" s="109"/>
      <c r="C103" s="109"/>
      <c r="D103" s="109"/>
      <c r="E103" s="109"/>
      <c r="F103" s="134"/>
      <c r="G103" s="123"/>
      <c r="H103" s="120"/>
      <c r="I103" s="110"/>
    </row>
    <row r="104" spans="2:9">
      <c r="B104" s="132"/>
      <c r="C104" s="109"/>
      <c r="D104" s="109"/>
      <c r="E104" s="109"/>
      <c r="F104" s="109"/>
      <c r="G104" s="130"/>
      <c r="H104" s="120"/>
      <c r="I104" s="110"/>
    </row>
    <row r="105" spans="2:9">
      <c r="C105" s="109"/>
      <c r="D105" s="109"/>
      <c r="E105" s="109"/>
      <c r="F105" s="134"/>
      <c r="G105" s="123"/>
      <c r="H105" s="120"/>
      <c r="I105" s="110"/>
    </row>
    <row r="106" spans="2:9">
      <c r="B106" s="99"/>
      <c r="C106" s="107"/>
      <c r="D106" s="107"/>
      <c r="E106" s="107"/>
      <c r="F106" s="107"/>
      <c r="G106" s="107"/>
      <c r="H106" s="107"/>
      <c r="I106" s="108"/>
    </row>
    <row r="107" spans="2:9">
      <c r="B107" s="107"/>
      <c r="C107" s="121"/>
      <c r="D107" s="121"/>
      <c r="E107" s="121"/>
      <c r="F107" s="121"/>
      <c r="G107" s="121"/>
      <c r="H107" s="121"/>
      <c r="I107" s="135"/>
    </row>
    <row r="108" spans="2:9">
      <c r="B108" s="109"/>
      <c r="C108" s="78"/>
      <c r="D108" s="78"/>
      <c r="E108" s="78"/>
      <c r="F108" s="78"/>
      <c r="H108" s="136"/>
      <c r="I108" s="137"/>
    </row>
    <row r="109" spans="2:9">
      <c r="B109" s="109"/>
      <c r="C109" s="78"/>
      <c r="D109" s="78"/>
      <c r="E109" s="78"/>
      <c r="F109" s="78"/>
      <c r="H109" s="78"/>
      <c r="I109" s="137"/>
    </row>
    <row r="110" spans="2:9">
      <c r="B110" s="109"/>
      <c r="C110" s="78"/>
      <c r="D110" s="78"/>
      <c r="E110" s="78"/>
      <c r="F110" s="78"/>
      <c r="H110" s="136"/>
      <c r="I110" s="137"/>
    </row>
    <row r="111" spans="2:9">
      <c r="B111" s="109"/>
      <c r="C111" s="78"/>
      <c r="D111" s="78"/>
      <c r="E111" s="78"/>
      <c r="F111" s="78"/>
      <c r="H111" s="136"/>
      <c r="I111" s="137"/>
    </row>
    <row r="112" spans="2:9">
      <c r="B112" s="109"/>
      <c r="C112" s="78"/>
      <c r="D112" s="78"/>
      <c r="E112" s="78"/>
      <c r="F112" s="78"/>
      <c r="H112" s="136"/>
      <c r="I112" s="137"/>
    </row>
    <row r="113" spans="2:9">
      <c r="B113" s="109"/>
      <c r="C113" s="78"/>
      <c r="D113" s="78"/>
      <c r="E113" s="78"/>
      <c r="F113" s="78"/>
      <c r="H113" s="136"/>
      <c r="I113" s="137"/>
    </row>
    <row r="114" spans="2:9">
      <c r="B114" s="109"/>
      <c r="C114" s="78"/>
      <c r="D114" s="78"/>
      <c r="E114" s="78"/>
      <c r="F114" s="78"/>
      <c r="H114" s="136"/>
      <c r="I114" s="137"/>
    </row>
    <row r="115" spans="2:9">
      <c r="B115" s="107"/>
      <c r="C115" s="78"/>
      <c r="D115" s="78"/>
      <c r="E115" s="78"/>
      <c r="F115" s="78"/>
      <c r="H115" s="136"/>
      <c r="I115" s="137"/>
    </row>
    <row r="116" spans="2:9">
      <c r="B116" s="121"/>
      <c r="C116" s="78"/>
      <c r="D116" s="78"/>
      <c r="E116" s="78"/>
      <c r="F116" s="78"/>
      <c r="H116" s="136"/>
      <c r="I116" s="137"/>
    </row>
    <row r="117" spans="2:9">
      <c r="B117" s="78"/>
      <c r="C117" s="99"/>
      <c r="D117" s="99"/>
      <c r="E117" s="99"/>
      <c r="F117" s="99"/>
      <c r="G117" s="99"/>
      <c r="H117" s="99"/>
      <c r="I117" s="99"/>
    </row>
    <row r="118" spans="2:9">
      <c r="B118" s="78"/>
      <c r="C118" s="107"/>
      <c r="D118" s="107"/>
      <c r="E118" s="107"/>
      <c r="F118" s="107"/>
      <c r="G118" s="107"/>
      <c r="H118" s="107"/>
      <c r="I118" s="108"/>
    </row>
    <row r="119" spans="2:9">
      <c r="C119" s="109"/>
      <c r="D119" s="109"/>
      <c r="E119" s="109"/>
      <c r="F119" s="109"/>
      <c r="G119" s="109"/>
      <c r="H119" s="109"/>
      <c r="I119" s="110"/>
    </row>
    <row r="120" spans="2:9">
      <c r="B120" s="78"/>
      <c r="C120" s="109"/>
      <c r="D120" s="109"/>
      <c r="E120" s="109"/>
      <c r="F120" s="109"/>
      <c r="G120" s="109"/>
      <c r="H120" s="109"/>
      <c r="I120" s="110"/>
    </row>
    <row r="121" spans="2:9">
      <c r="B121" s="78"/>
      <c r="C121" s="109"/>
      <c r="D121" s="109"/>
      <c r="E121" s="109"/>
      <c r="F121" s="109"/>
      <c r="G121" s="109"/>
      <c r="H121" s="109"/>
      <c r="I121" s="110"/>
    </row>
    <row r="122" spans="2:9">
      <c r="B122" s="78"/>
      <c r="C122" s="109"/>
      <c r="D122" s="109"/>
      <c r="E122" s="109"/>
      <c r="F122" s="109"/>
      <c r="G122" s="109"/>
      <c r="H122" s="109"/>
      <c r="I122" s="110"/>
    </row>
    <row r="123" spans="2:9">
      <c r="B123" s="78"/>
      <c r="C123" s="109"/>
      <c r="D123" s="109"/>
      <c r="E123" s="109"/>
      <c r="F123" s="109"/>
      <c r="G123" s="109"/>
      <c r="H123" s="109"/>
      <c r="I123" s="110"/>
    </row>
    <row r="124" spans="2:9">
      <c r="B124" s="78"/>
      <c r="C124" s="109"/>
      <c r="D124" s="109"/>
      <c r="E124" s="109"/>
      <c r="F124" s="109"/>
      <c r="G124" s="109"/>
      <c r="H124" s="109"/>
      <c r="I124" s="110"/>
    </row>
    <row r="125" spans="2:9">
      <c r="B125" s="78"/>
      <c r="C125" s="107"/>
      <c r="D125" s="107"/>
      <c r="E125" s="107"/>
      <c r="F125" s="107"/>
      <c r="G125" s="107"/>
      <c r="H125" s="107"/>
      <c r="I125" s="108"/>
    </row>
    <row r="126" spans="2:9">
      <c r="B126" s="99"/>
      <c r="C126" s="107"/>
      <c r="D126" s="107"/>
      <c r="E126" s="107"/>
      <c r="F126" s="107"/>
      <c r="G126" s="107"/>
      <c r="H126" s="107"/>
      <c r="I126" s="108"/>
    </row>
    <row r="127" spans="2:9">
      <c r="B127" s="107"/>
    </row>
    <row r="128" spans="2:9">
      <c r="B128" s="109"/>
    </row>
    <row r="129" spans="2:2">
      <c r="B129" s="109"/>
    </row>
    <row r="130" spans="2:2">
      <c r="B130" s="109"/>
    </row>
    <row r="131" spans="2:2">
      <c r="B131" s="109"/>
    </row>
    <row r="132" spans="2:2">
      <c r="B132" s="109"/>
    </row>
    <row r="133" spans="2:2">
      <c r="B133" s="109"/>
    </row>
    <row r="134" spans="2:2">
      <c r="B134" s="109"/>
    </row>
    <row r="135" spans="2:2">
      <c r="B135" s="109"/>
    </row>
  </sheetData>
  <mergeCells count="10">
    <mergeCell ref="C2:D2"/>
    <mergeCell ref="C3:D3"/>
    <mergeCell ref="C4:D4"/>
    <mergeCell ref="C5:D5"/>
    <mergeCell ref="B11:I11"/>
    <mergeCell ref="C6:D6"/>
    <mergeCell ref="C7:D7"/>
    <mergeCell ref="C8:D8"/>
    <mergeCell ref="C9:D9"/>
    <mergeCell ref="C10:D10"/>
  </mergeCells>
  <pageMargins left="0.51181102362204722" right="0.51181102362204722" top="0.78740157480314954" bottom="0.78740157480314954" header="0.31496062000000014" footer="0.31496062000000014"/>
  <pageSetup paperSize="9" scale="77" fitToHeight="0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30"/>
  <sheetViews>
    <sheetView showGridLines="0" workbookViewId="0">
      <selection activeCell="G3" sqref="G3:G5"/>
    </sheetView>
  </sheetViews>
  <sheetFormatPr defaultRowHeight="15"/>
  <cols>
    <col min="1" max="1" width="3.85546875" customWidth="1"/>
    <col min="2" max="2" width="5.42578125" style="1" customWidth="1"/>
    <col min="3" max="4" width="20.7109375" style="1" customWidth="1"/>
    <col min="5" max="9" width="10.7109375" style="1" customWidth="1"/>
    <col min="10" max="10" width="10.7109375" style="98" customWidth="1"/>
  </cols>
  <sheetData>
    <row r="1" spans="2:20">
      <c r="B1" s="99"/>
      <c r="C1" s="99"/>
      <c r="D1" s="99"/>
      <c r="E1" s="99"/>
      <c r="F1" s="99"/>
      <c r="G1" s="99"/>
      <c r="H1" s="99"/>
      <c r="I1" s="99"/>
    </row>
    <row r="2" spans="2:20" ht="25.5">
      <c r="B2" s="216" t="s">
        <v>174</v>
      </c>
      <c r="C2" s="432" t="s">
        <v>175</v>
      </c>
      <c r="D2" s="432"/>
      <c r="E2" s="216" t="s">
        <v>176</v>
      </c>
      <c r="F2" s="216" t="s">
        <v>177</v>
      </c>
      <c r="G2" s="216" t="s">
        <v>178</v>
      </c>
      <c r="H2" s="216" t="s">
        <v>179</v>
      </c>
      <c r="I2" s="217" t="s">
        <v>180</v>
      </c>
      <c r="J2" s="217" t="s">
        <v>181</v>
      </c>
    </row>
    <row r="3" spans="2:20">
      <c r="B3" s="100">
        <v>1</v>
      </c>
      <c r="C3" s="429" t="s">
        <v>199</v>
      </c>
      <c r="D3" s="430"/>
      <c r="E3" s="229" t="s">
        <v>183</v>
      </c>
      <c r="F3" s="101">
        <v>1</v>
      </c>
      <c r="G3" s="102"/>
      <c r="H3" s="102">
        <f t="shared" ref="H3:H5" si="0">G3*F3</f>
        <v>0</v>
      </c>
      <c r="I3" s="138">
        <v>12</v>
      </c>
      <c r="J3" s="102">
        <f>H3/I3</f>
        <v>0</v>
      </c>
      <c r="K3" s="98"/>
    </row>
    <row r="4" spans="2:20">
      <c r="B4" s="221">
        <v>2</v>
      </c>
      <c r="C4" s="433" t="s">
        <v>200</v>
      </c>
      <c r="D4" s="434"/>
      <c r="E4" s="231" t="s">
        <v>183</v>
      </c>
      <c r="F4" s="219">
        <v>1</v>
      </c>
      <c r="G4" s="103"/>
      <c r="H4" s="103">
        <f t="shared" si="0"/>
        <v>0</v>
      </c>
      <c r="I4" s="139">
        <v>12</v>
      </c>
      <c r="J4" s="103">
        <f>H4/I4</f>
        <v>0</v>
      </c>
      <c r="K4" s="98"/>
    </row>
    <row r="5" spans="2:20">
      <c r="B5" s="104">
        <v>3</v>
      </c>
      <c r="C5" s="429" t="s">
        <v>201</v>
      </c>
      <c r="D5" s="430"/>
      <c r="E5" s="229" t="s">
        <v>183</v>
      </c>
      <c r="F5" s="101">
        <v>15</v>
      </c>
      <c r="G5" s="105"/>
      <c r="H5" s="102">
        <f t="shared" si="0"/>
        <v>0</v>
      </c>
      <c r="I5" s="138">
        <v>6</v>
      </c>
      <c r="J5" s="102">
        <f>(H5/I5)/58</f>
        <v>0</v>
      </c>
      <c r="K5" s="98"/>
      <c r="S5" s="260"/>
      <c r="T5" s="260"/>
    </row>
    <row r="6" spans="2:20">
      <c r="B6" s="441" t="s">
        <v>190</v>
      </c>
      <c r="C6" s="442"/>
      <c r="D6" s="442"/>
      <c r="E6" s="442"/>
      <c r="F6" s="442"/>
      <c r="G6" s="442"/>
      <c r="H6" s="442"/>
      <c r="I6" s="443"/>
      <c r="J6" s="106">
        <f>SUM(J3:J5)</f>
        <v>0</v>
      </c>
    </row>
    <row r="7" spans="2:20">
      <c r="B7" s="115"/>
      <c r="C7" s="107"/>
      <c r="D7" s="107"/>
      <c r="E7" s="107"/>
      <c r="F7" s="107"/>
      <c r="G7" s="107"/>
      <c r="H7" s="107"/>
      <c r="I7" s="110"/>
    </row>
    <row r="8" spans="2:20">
      <c r="B8" s="99"/>
      <c r="C8" s="116"/>
      <c r="D8" s="116"/>
      <c r="E8" s="116"/>
      <c r="F8" s="113"/>
      <c r="G8" s="116" t="s">
        <v>136</v>
      </c>
      <c r="H8" s="117"/>
      <c r="I8" s="118"/>
    </row>
    <row r="9" spans="2:20">
      <c r="B9" s="107"/>
      <c r="C9" s="107"/>
      <c r="D9" s="107"/>
      <c r="E9" s="107"/>
      <c r="F9" s="107"/>
      <c r="G9" s="107"/>
      <c r="H9" s="107"/>
      <c r="I9" s="108"/>
    </row>
    <row r="10" spans="2:20">
      <c r="B10" s="109"/>
      <c r="I10" s="119"/>
    </row>
    <row r="11" spans="2:20">
      <c r="B11" s="109"/>
      <c r="C11" s="99"/>
      <c r="D11" s="99"/>
      <c r="E11" s="99"/>
      <c r="F11" s="99"/>
      <c r="G11" s="99"/>
      <c r="H11" s="99"/>
      <c r="I11" s="99"/>
    </row>
    <row r="12" spans="2:20">
      <c r="B12" s="109"/>
      <c r="C12" s="107"/>
      <c r="D12" s="107"/>
      <c r="E12" s="107"/>
      <c r="F12" s="107"/>
      <c r="G12" s="107"/>
      <c r="H12" s="107"/>
      <c r="I12" s="108"/>
    </row>
    <row r="13" spans="2:20">
      <c r="B13" s="109"/>
      <c r="C13" s="109"/>
      <c r="D13" s="109"/>
      <c r="E13" s="109"/>
      <c r="F13" s="109"/>
      <c r="G13" s="109"/>
      <c r="H13" s="120"/>
      <c r="I13" s="110"/>
    </row>
    <row r="14" spans="2:20">
      <c r="B14" s="109"/>
      <c r="C14" s="109"/>
      <c r="D14" s="109"/>
      <c r="E14" s="109"/>
      <c r="F14" s="109"/>
      <c r="G14" s="109"/>
      <c r="H14" s="120"/>
      <c r="I14" s="110"/>
    </row>
    <row r="15" spans="2:20">
      <c r="B15" s="109"/>
    </row>
    <row r="16" spans="2:20">
      <c r="B16" s="109"/>
    </row>
    <row r="17" spans="2:9">
      <c r="B17" s="109"/>
    </row>
    <row r="18" spans="2:9">
      <c r="B18" s="107"/>
      <c r="C18" s="107"/>
      <c r="D18" s="107"/>
      <c r="E18" s="107"/>
      <c r="F18" s="107"/>
      <c r="G18" s="107"/>
      <c r="H18" s="107"/>
      <c r="I18" s="108"/>
    </row>
    <row r="19" spans="2:9">
      <c r="C19" s="109"/>
      <c r="D19" s="109"/>
      <c r="E19" s="109"/>
      <c r="F19" s="109"/>
      <c r="G19" s="109"/>
      <c r="H19" s="120"/>
      <c r="I19" s="110"/>
    </row>
    <row r="20" spans="2:9">
      <c r="B20" s="99"/>
      <c r="C20" s="109"/>
      <c r="D20" s="109"/>
      <c r="E20" s="109"/>
      <c r="F20" s="109"/>
      <c r="G20" s="109"/>
      <c r="H20" s="120"/>
      <c r="I20" s="110"/>
    </row>
    <row r="21" spans="2:9">
      <c r="B21" s="107"/>
      <c r="C21" s="109"/>
      <c r="D21" s="109"/>
      <c r="E21" s="109"/>
      <c r="F21" s="109"/>
      <c r="G21" s="109"/>
      <c r="H21" s="120"/>
      <c r="I21" s="110"/>
    </row>
    <row r="22" spans="2:9">
      <c r="B22" s="109"/>
      <c r="C22" s="109"/>
      <c r="D22" s="109"/>
      <c r="E22" s="109"/>
      <c r="F22" s="109"/>
      <c r="G22" s="109"/>
      <c r="H22" s="120"/>
      <c r="I22" s="110"/>
    </row>
    <row r="23" spans="2:9">
      <c r="B23" s="109"/>
      <c r="C23" s="121"/>
      <c r="D23" s="121"/>
      <c r="E23" s="121"/>
      <c r="F23" s="121"/>
      <c r="G23" s="121"/>
      <c r="H23" s="120"/>
      <c r="I23" s="110"/>
    </row>
    <row r="24" spans="2:9">
      <c r="C24" s="109"/>
      <c r="D24" s="109"/>
      <c r="E24" s="109"/>
      <c r="F24" s="109"/>
      <c r="G24" s="109"/>
      <c r="H24" s="120"/>
      <c r="I24" s="110"/>
    </row>
    <row r="25" spans="2:9">
      <c r="C25" s="121"/>
      <c r="D25" s="122"/>
      <c r="E25" s="122"/>
      <c r="F25" s="121"/>
      <c r="G25" s="123"/>
      <c r="H25" s="120"/>
      <c r="I25" s="110"/>
    </row>
    <row r="26" spans="2:9">
      <c r="C26" s="109"/>
      <c r="D26" s="109"/>
      <c r="E26" s="109"/>
      <c r="F26" s="109"/>
      <c r="G26" s="109"/>
      <c r="H26" s="120"/>
      <c r="I26" s="110"/>
    </row>
    <row r="27" spans="2:9">
      <c r="B27" s="107"/>
      <c r="C27" s="107"/>
      <c r="D27" s="107"/>
      <c r="E27" s="107"/>
      <c r="F27" s="107"/>
      <c r="G27" s="107"/>
      <c r="H27" s="124"/>
      <c r="I27" s="108"/>
    </row>
    <row r="28" spans="2:9">
      <c r="B28" s="109"/>
      <c r="C28" s="109"/>
      <c r="D28" s="109"/>
      <c r="E28" s="109"/>
      <c r="F28" s="109"/>
      <c r="G28" s="109"/>
      <c r="H28" s="109"/>
      <c r="I28" s="110"/>
    </row>
    <row r="29" spans="2:9">
      <c r="B29" s="109"/>
      <c r="C29" s="107"/>
      <c r="D29" s="107"/>
      <c r="E29" s="107"/>
      <c r="F29" s="107"/>
      <c r="G29" s="107"/>
      <c r="H29" s="107"/>
      <c r="I29" s="108"/>
    </row>
    <row r="30" spans="2:9">
      <c r="B30" s="109"/>
      <c r="C30" s="109"/>
      <c r="D30" s="109"/>
      <c r="E30" s="109"/>
      <c r="F30" s="109"/>
      <c r="G30" s="109"/>
      <c r="H30" s="109"/>
      <c r="I30" s="125"/>
    </row>
    <row r="31" spans="2:9">
      <c r="B31" s="109"/>
      <c r="C31" s="109"/>
      <c r="D31" s="109"/>
      <c r="E31" s="109"/>
      <c r="F31" s="109"/>
      <c r="G31" s="109"/>
      <c r="H31" s="109"/>
      <c r="I31" s="110"/>
    </row>
    <row r="32" spans="2:9">
      <c r="B32" s="109"/>
      <c r="C32" s="109"/>
      <c r="D32" s="109"/>
      <c r="E32" s="109"/>
      <c r="F32" s="109"/>
      <c r="G32" s="109"/>
      <c r="H32" s="109"/>
      <c r="I32" s="110"/>
    </row>
    <row r="33" spans="2:9">
      <c r="B33" s="109"/>
      <c r="C33" s="109"/>
      <c r="D33" s="109"/>
      <c r="E33" s="109"/>
      <c r="F33" s="109"/>
      <c r="G33" s="109"/>
      <c r="H33" s="109"/>
      <c r="I33" s="110"/>
    </row>
    <row r="34" spans="2:9">
      <c r="B34" s="109"/>
      <c r="C34" s="109"/>
      <c r="D34" s="109"/>
      <c r="E34" s="109"/>
      <c r="F34" s="109"/>
      <c r="G34" s="109"/>
      <c r="H34" s="109"/>
      <c r="I34" s="110"/>
    </row>
    <row r="35" spans="2:9">
      <c r="B35" s="109"/>
      <c r="C35" s="107"/>
      <c r="D35" s="107"/>
      <c r="E35" s="107"/>
      <c r="F35" s="107"/>
      <c r="G35" s="107"/>
      <c r="H35" s="107"/>
      <c r="I35" s="108"/>
    </row>
    <row r="36" spans="2:9">
      <c r="B36" s="107"/>
      <c r="C36" s="126"/>
      <c r="D36" s="127"/>
      <c r="E36" s="127"/>
      <c r="F36" s="128"/>
      <c r="G36" s="128"/>
      <c r="H36" s="128"/>
      <c r="I36" s="129"/>
    </row>
    <row r="37" spans="2:9">
      <c r="B37" s="109"/>
      <c r="C37" s="107"/>
      <c r="D37" s="107"/>
      <c r="E37" s="107"/>
      <c r="F37" s="107"/>
      <c r="G37" s="107"/>
      <c r="H37" s="107"/>
      <c r="I37" s="108"/>
    </row>
    <row r="38" spans="2:9">
      <c r="B38" s="107"/>
      <c r="C38" s="126"/>
      <c r="D38" s="126"/>
      <c r="E38" s="126"/>
      <c r="F38" s="126"/>
      <c r="G38" s="126"/>
      <c r="H38" s="126"/>
      <c r="I38" s="129"/>
    </row>
    <row r="39" spans="2:9">
      <c r="B39" s="109"/>
      <c r="C39" s="126"/>
      <c r="D39" s="126"/>
      <c r="E39" s="126"/>
      <c r="F39" s="126"/>
      <c r="G39" s="126"/>
      <c r="H39" s="126"/>
      <c r="I39" s="129"/>
    </row>
    <row r="40" spans="2:9">
      <c r="B40" s="109"/>
      <c r="C40" s="126"/>
      <c r="D40" s="126"/>
      <c r="E40" s="126"/>
      <c r="F40" s="126"/>
      <c r="G40" s="126"/>
      <c r="H40" s="126"/>
      <c r="I40" s="129"/>
    </row>
    <row r="41" spans="2:9">
      <c r="B41" s="109"/>
      <c r="C41" s="107"/>
      <c r="D41" s="107"/>
      <c r="E41" s="107"/>
      <c r="F41" s="107"/>
      <c r="G41" s="107"/>
      <c r="H41" s="107"/>
      <c r="I41" s="108"/>
    </row>
    <row r="42" spans="2:9">
      <c r="B42" s="109"/>
      <c r="C42" s="126"/>
      <c r="D42" s="127"/>
      <c r="E42" s="127"/>
      <c r="F42" s="128"/>
      <c r="G42" s="128"/>
      <c r="H42" s="128"/>
      <c r="I42" s="129"/>
    </row>
    <row r="43" spans="2:9">
      <c r="B43" s="109"/>
      <c r="C43" s="99"/>
      <c r="D43" s="99"/>
      <c r="E43" s="99"/>
      <c r="F43" s="99"/>
      <c r="G43" s="99"/>
      <c r="H43" s="99"/>
      <c r="I43" s="99"/>
    </row>
    <row r="44" spans="2:9">
      <c r="B44" s="107"/>
      <c r="C44" s="107"/>
      <c r="D44" s="107"/>
      <c r="E44" s="107"/>
      <c r="F44" s="107"/>
      <c r="G44" s="107"/>
      <c r="H44" s="107"/>
      <c r="I44" s="108"/>
    </row>
    <row r="45" spans="2:9">
      <c r="C45" s="109"/>
      <c r="D45" s="109"/>
      <c r="E45" s="109"/>
      <c r="F45" s="109"/>
      <c r="G45" s="109"/>
      <c r="H45" s="120"/>
      <c r="I45" s="110"/>
    </row>
    <row r="46" spans="2:9">
      <c r="B46" s="107"/>
      <c r="C46" s="109"/>
      <c r="D46" s="109"/>
      <c r="E46" s="109"/>
      <c r="F46" s="109"/>
      <c r="G46" s="123"/>
      <c r="H46" s="120"/>
      <c r="I46" s="110"/>
    </row>
    <row r="47" spans="2:9">
      <c r="C47" s="109"/>
      <c r="D47" s="109"/>
      <c r="E47" s="109"/>
      <c r="F47" s="109"/>
      <c r="G47" s="109"/>
      <c r="H47" s="120"/>
      <c r="I47" s="110"/>
    </row>
    <row r="48" spans="2:9">
      <c r="C48" s="109"/>
      <c r="D48" s="109"/>
      <c r="E48" s="109"/>
      <c r="F48" s="109"/>
      <c r="G48" s="109"/>
      <c r="H48" s="120"/>
      <c r="I48" s="110"/>
    </row>
    <row r="49" spans="2:9">
      <c r="C49" s="109"/>
      <c r="D49" s="109"/>
      <c r="E49" s="109"/>
      <c r="F49" s="109"/>
      <c r="G49" s="109"/>
      <c r="H49" s="120"/>
      <c r="I49" s="110"/>
    </row>
    <row r="50" spans="2:9">
      <c r="B50" s="107"/>
      <c r="C50" s="109"/>
      <c r="D50" s="109"/>
      <c r="E50" s="109"/>
      <c r="F50" s="109"/>
      <c r="G50" s="109"/>
      <c r="H50" s="120"/>
      <c r="I50" s="110"/>
    </row>
    <row r="51" spans="2:9">
      <c r="C51" s="109"/>
      <c r="D51" s="109"/>
      <c r="E51" s="109"/>
      <c r="F51" s="109"/>
      <c r="G51" s="109"/>
      <c r="H51" s="120"/>
      <c r="I51" s="110"/>
    </row>
    <row r="52" spans="2:9">
      <c r="B52" s="99"/>
      <c r="C52" s="107"/>
      <c r="D52" s="107"/>
      <c r="E52" s="107"/>
      <c r="F52" s="107"/>
      <c r="G52" s="107"/>
      <c r="H52" s="124"/>
      <c r="I52" s="108"/>
    </row>
    <row r="53" spans="2:9">
      <c r="B53" s="107"/>
      <c r="I53" s="119"/>
    </row>
    <row r="54" spans="2:9">
      <c r="B54" s="109"/>
      <c r="C54" s="99"/>
      <c r="D54" s="99"/>
      <c r="E54" s="99"/>
      <c r="F54" s="99"/>
      <c r="G54" s="99"/>
      <c r="H54" s="99"/>
      <c r="I54" s="99"/>
    </row>
    <row r="55" spans="2:9">
      <c r="B55" s="109"/>
      <c r="C55" s="107"/>
      <c r="D55" s="107"/>
      <c r="E55" s="107"/>
      <c r="F55" s="107"/>
      <c r="G55" s="107"/>
      <c r="H55" s="107"/>
      <c r="I55" s="108"/>
    </row>
    <row r="56" spans="2:9">
      <c r="B56" s="109"/>
      <c r="C56" s="121"/>
      <c r="D56" s="121"/>
      <c r="E56" s="121"/>
      <c r="F56" s="121"/>
      <c r="G56" s="121"/>
      <c r="H56" s="121"/>
      <c r="I56" s="110"/>
    </row>
    <row r="57" spans="2:9">
      <c r="B57" s="109"/>
      <c r="C57" s="109"/>
      <c r="D57" s="109"/>
      <c r="E57" s="109"/>
      <c r="F57" s="109"/>
      <c r="G57" s="109"/>
      <c r="H57" s="120"/>
      <c r="I57" s="110"/>
    </row>
    <row r="58" spans="2:9">
      <c r="B58" s="109"/>
      <c r="C58" s="109"/>
      <c r="D58" s="109"/>
      <c r="E58" s="109"/>
      <c r="F58" s="109"/>
      <c r="G58" s="109"/>
      <c r="H58" s="120"/>
      <c r="I58" s="110"/>
    </row>
    <row r="59" spans="2:9">
      <c r="B59" s="109"/>
      <c r="C59" s="109"/>
      <c r="D59" s="109"/>
      <c r="E59" s="109"/>
      <c r="F59" s="109"/>
      <c r="G59" s="130"/>
      <c r="H59" s="120"/>
      <c r="I59" s="110"/>
    </row>
    <row r="60" spans="2:9" ht="14.25" customHeight="1">
      <c r="B60" s="109"/>
      <c r="C60" s="121"/>
      <c r="D60" s="121"/>
      <c r="E60" s="121"/>
      <c r="F60" s="121"/>
      <c r="G60" s="130"/>
      <c r="H60" s="120"/>
      <c r="I60" s="110"/>
    </row>
    <row r="61" spans="2:9" ht="14.25" customHeight="1">
      <c r="B61" s="107"/>
      <c r="C61" s="109"/>
      <c r="D61" s="109"/>
      <c r="E61" s="109"/>
      <c r="F61" s="109"/>
      <c r="G61" s="131"/>
      <c r="H61" s="120"/>
      <c r="I61" s="110"/>
    </row>
    <row r="62" spans="2:9" ht="14.25" customHeight="1">
      <c r="C62" s="121"/>
      <c r="D62" s="121"/>
      <c r="E62" s="121"/>
      <c r="F62" s="121"/>
      <c r="G62" s="130"/>
      <c r="H62" s="120"/>
      <c r="I62" s="110"/>
    </row>
    <row r="63" spans="2:9">
      <c r="B63" s="99"/>
      <c r="C63" s="109"/>
      <c r="D63" s="109"/>
      <c r="E63" s="109"/>
      <c r="F63" s="109"/>
      <c r="G63" s="123"/>
      <c r="H63" s="120"/>
      <c r="I63" s="110"/>
    </row>
    <row r="64" spans="2:9">
      <c r="B64" s="107"/>
      <c r="C64" s="121"/>
      <c r="D64" s="121"/>
      <c r="E64" s="121"/>
      <c r="F64" s="121"/>
      <c r="G64" s="123"/>
      <c r="H64" s="120"/>
      <c r="I64" s="110"/>
    </row>
    <row r="65" spans="2:9">
      <c r="B65" s="121"/>
      <c r="C65" s="109"/>
      <c r="D65" s="109"/>
      <c r="E65" s="109"/>
      <c r="F65" s="109"/>
      <c r="G65" s="123"/>
      <c r="H65" s="120"/>
      <c r="I65" s="110"/>
    </row>
    <row r="66" spans="2:9">
      <c r="B66" s="109"/>
      <c r="C66" s="109"/>
      <c r="D66" s="109"/>
      <c r="E66" s="109"/>
      <c r="F66" s="109"/>
      <c r="G66" s="109"/>
      <c r="H66" s="120"/>
      <c r="I66" s="110"/>
    </row>
    <row r="67" spans="2:9">
      <c r="B67" s="109"/>
      <c r="C67" s="114"/>
      <c r="D67" s="114"/>
      <c r="E67" s="114"/>
      <c r="F67" s="114"/>
      <c r="G67" s="114"/>
      <c r="H67" s="114"/>
      <c r="I67" s="108"/>
    </row>
    <row r="68" spans="2:9">
      <c r="B68" s="109"/>
      <c r="C68" s="107"/>
      <c r="D68" s="107"/>
      <c r="E68" s="107"/>
      <c r="F68" s="107"/>
      <c r="G68" s="107"/>
      <c r="H68" s="107"/>
      <c r="I68" s="108"/>
    </row>
    <row r="69" spans="2:9">
      <c r="B69" s="109"/>
      <c r="I69" s="108"/>
    </row>
    <row r="70" spans="2:9">
      <c r="B70" s="109"/>
      <c r="I70" s="108"/>
    </row>
    <row r="71" spans="2:9">
      <c r="B71" s="109"/>
      <c r="C71" s="99"/>
      <c r="D71" s="99"/>
      <c r="E71" s="99"/>
      <c r="F71" s="99"/>
      <c r="G71" s="99"/>
      <c r="H71" s="99"/>
      <c r="I71" s="108"/>
    </row>
    <row r="72" spans="2:9">
      <c r="B72" s="109"/>
      <c r="C72" s="109"/>
      <c r="D72" s="109"/>
      <c r="E72" s="109"/>
      <c r="F72" s="109"/>
      <c r="G72" s="109"/>
      <c r="H72" s="109"/>
      <c r="I72" s="110"/>
    </row>
    <row r="73" spans="2:9">
      <c r="B73" s="109"/>
      <c r="C73" s="109"/>
      <c r="D73" s="109"/>
      <c r="E73" s="109"/>
      <c r="F73" s="109"/>
      <c r="G73" s="109"/>
      <c r="H73" s="109"/>
      <c r="I73" s="110"/>
    </row>
    <row r="74" spans="2:9">
      <c r="B74" s="109"/>
      <c r="C74" s="107"/>
      <c r="D74" s="107"/>
      <c r="E74" s="107"/>
      <c r="F74" s="107"/>
      <c r="G74" s="107"/>
      <c r="H74" s="107"/>
      <c r="I74" s="108"/>
    </row>
    <row r="75" spans="2:9">
      <c r="B75" s="109"/>
      <c r="C75" s="107"/>
      <c r="D75" s="107"/>
      <c r="E75" s="107"/>
      <c r="F75" s="107"/>
      <c r="G75" s="107"/>
      <c r="H75" s="124"/>
      <c r="I75" s="108"/>
    </row>
    <row r="76" spans="2:9">
      <c r="B76" s="114"/>
      <c r="C76" s="99"/>
      <c r="D76" s="99"/>
      <c r="E76" s="99"/>
      <c r="F76" s="99"/>
      <c r="G76" s="99"/>
      <c r="H76" s="99"/>
      <c r="I76" s="99"/>
    </row>
    <row r="77" spans="2:9">
      <c r="B77" s="107"/>
      <c r="C77" s="107"/>
      <c r="D77" s="107"/>
      <c r="E77" s="107"/>
      <c r="F77" s="107"/>
      <c r="G77" s="107"/>
      <c r="H77" s="107"/>
      <c r="I77" s="108"/>
    </row>
    <row r="78" spans="2:9">
      <c r="B78" s="109"/>
      <c r="C78" s="109"/>
      <c r="D78" s="109"/>
      <c r="E78" s="109"/>
      <c r="F78" s="109"/>
      <c r="G78" s="109"/>
      <c r="H78" s="109"/>
      <c r="I78" s="110"/>
    </row>
    <row r="79" spans="2:9">
      <c r="B79" s="109"/>
      <c r="C79" s="109"/>
      <c r="D79" s="109"/>
      <c r="E79" s="109"/>
      <c r="F79" s="109"/>
      <c r="G79" s="109"/>
      <c r="H79" s="109"/>
      <c r="I79" s="110"/>
    </row>
    <row r="80" spans="2:9">
      <c r="B80" s="99"/>
      <c r="C80" s="109"/>
      <c r="D80" s="109"/>
      <c r="E80" s="109"/>
      <c r="F80" s="109"/>
      <c r="G80" s="109"/>
      <c r="H80" s="109"/>
      <c r="I80" s="110"/>
    </row>
    <row r="81" spans="2:9">
      <c r="B81" s="109"/>
      <c r="C81" s="109"/>
      <c r="D81" s="109"/>
      <c r="E81" s="109"/>
      <c r="F81" s="109"/>
      <c r="G81" s="109"/>
      <c r="H81" s="109"/>
      <c r="I81" s="110"/>
    </row>
    <row r="82" spans="2:9">
      <c r="B82" s="109"/>
      <c r="C82" s="107"/>
      <c r="D82" s="107"/>
      <c r="E82" s="107"/>
      <c r="F82" s="107"/>
      <c r="G82" s="107"/>
      <c r="H82" s="107"/>
      <c r="I82" s="108"/>
    </row>
    <row r="83" spans="2:9">
      <c r="B83" s="107"/>
      <c r="I83" s="119"/>
    </row>
    <row r="84" spans="2:9">
      <c r="B84" s="109"/>
      <c r="C84" s="107"/>
      <c r="D84" s="107"/>
      <c r="E84" s="107"/>
      <c r="F84" s="107"/>
      <c r="G84" s="107"/>
      <c r="H84" s="107"/>
      <c r="I84" s="108"/>
    </row>
    <row r="85" spans="2:9">
      <c r="B85" s="99"/>
      <c r="C85" s="109"/>
      <c r="D85" s="109"/>
      <c r="E85" s="109"/>
      <c r="F85" s="109"/>
      <c r="G85" s="109"/>
      <c r="H85" s="109"/>
      <c r="I85" s="110"/>
    </row>
    <row r="86" spans="2:9">
      <c r="B86" s="107"/>
      <c r="C86" s="109"/>
      <c r="D86" s="109"/>
      <c r="E86" s="109"/>
      <c r="F86" s="109"/>
      <c r="G86" s="109"/>
      <c r="H86" s="109"/>
      <c r="I86" s="110"/>
    </row>
    <row r="87" spans="2:9">
      <c r="B87" s="109"/>
      <c r="C87" s="109"/>
      <c r="D87" s="109"/>
      <c r="E87" s="109"/>
      <c r="F87" s="109"/>
      <c r="G87" s="109"/>
      <c r="H87" s="109"/>
      <c r="I87" s="110"/>
    </row>
    <row r="88" spans="2:9">
      <c r="B88" s="109"/>
      <c r="C88" s="109"/>
      <c r="D88" s="109"/>
      <c r="E88" s="109"/>
      <c r="F88" s="109"/>
      <c r="G88" s="109"/>
      <c r="H88" s="109"/>
      <c r="I88" s="110"/>
    </row>
    <row r="89" spans="2:9">
      <c r="B89" s="109"/>
      <c r="C89" s="109"/>
      <c r="D89" s="109"/>
      <c r="E89" s="109"/>
      <c r="F89" s="109"/>
      <c r="G89" s="109"/>
      <c r="H89" s="109"/>
      <c r="I89" s="110"/>
    </row>
    <row r="90" spans="2:9">
      <c r="B90" s="109"/>
      <c r="C90" s="132"/>
      <c r="D90" s="132"/>
      <c r="E90" s="132"/>
      <c r="F90" s="132"/>
      <c r="G90" s="132"/>
      <c r="H90" s="132"/>
      <c r="I90" s="108"/>
    </row>
    <row r="91" spans="2:9">
      <c r="B91" s="109"/>
      <c r="C91" s="130"/>
      <c r="D91" s="123"/>
      <c r="E91" s="123"/>
      <c r="F91" s="133"/>
      <c r="G91" s="133"/>
      <c r="H91" s="133"/>
      <c r="I91" s="118"/>
    </row>
    <row r="92" spans="2:9">
      <c r="C92" s="99"/>
      <c r="D92" s="99"/>
      <c r="E92" s="99"/>
      <c r="F92" s="99"/>
      <c r="G92" s="99"/>
      <c r="H92" s="99"/>
      <c r="I92" s="99"/>
    </row>
    <row r="93" spans="2:9">
      <c r="B93" s="107"/>
      <c r="C93" s="107"/>
      <c r="D93" s="107"/>
      <c r="E93" s="107"/>
      <c r="F93" s="107"/>
      <c r="G93" s="107"/>
      <c r="H93" s="107"/>
      <c r="I93" s="108"/>
    </row>
    <row r="94" spans="2:9">
      <c r="B94" s="109"/>
      <c r="C94" s="109"/>
      <c r="D94" s="109"/>
      <c r="E94" s="109"/>
      <c r="F94" s="109"/>
      <c r="G94" s="109"/>
      <c r="H94" s="123"/>
      <c r="I94" s="110"/>
    </row>
    <row r="95" spans="2:9">
      <c r="B95" s="109"/>
      <c r="C95" s="109"/>
      <c r="D95" s="109"/>
      <c r="E95" s="109"/>
      <c r="F95" s="109"/>
      <c r="G95" s="109"/>
      <c r="H95" s="123"/>
      <c r="I95" s="110"/>
    </row>
    <row r="96" spans="2:9">
      <c r="B96" s="109"/>
      <c r="C96" s="109"/>
      <c r="D96" s="109"/>
      <c r="E96" s="109"/>
      <c r="F96" s="109"/>
      <c r="G96" s="109"/>
      <c r="H96" s="120"/>
      <c r="I96" s="110"/>
    </row>
    <row r="97" spans="2:9">
      <c r="B97" s="109"/>
      <c r="C97" s="109"/>
      <c r="D97" s="109"/>
      <c r="E97" s="109"/>
      <c r="F97" s="134"/>
      <c r="G97" s="123"/>
      <c r="H97" s="120"/>
      <c r="I97" s="110"/>
    </row>
    <row r="98" spans="2:9">
      <c r="B98" s="109"/>
      <c r="C98" s="109"/>
      <c r="D98" s="109"/>
      <c r="E98" s="109"/>
      <c r="F98" s="134"/>
      <c r="G98" s="123"/>
      <c r="H98" s="120"/>
      <c r="I98" s="110"/>
    </row>
    <row r="99" spans="2:9">
      <c r="B99" s="132"/>
      <c r="C99" s="109"/>
      <c r="D99" s="109"/>
      <c r="E99" s="109"/>
      <c r="F99" s="109"/>
      <c r="G99" s="130"/>
      <c r="H99" s="120"/>
      <c r="I99" s="110"/>
    </row>
    <row r="100" spans="2:9">
      <c r="C100" s="109"/>
      <c r="D100" s="109"/>
      <c r="E100" s="109"/>
      <c r="F100" s="134"/>
      <c r="G100" s="123"/>
      <c r="H100" s="120"/>
      <c r="I100" s="110"/>
    </row>
    <row r="101" spans="2:9">
      <c r="B101" s="99"/>
      <c r="C101" s="107"/>
      <c r="D101" s="107"/>
      <c r="E101" s="107"/>
      <c r="F101" s="107"/>
      <c r="G101" s="107"/>
      <c r="H101" s="107"/>
      <c r="I101" s="108"/>
    </row>
    <row r="102" spans="2:9">
      <c r="B102" s="107"/>
      <c r="C102" s="121"/>
      <c r="D102" s="121"/>
      <c r="E102" s="121"/>
      <c r="F102" s="121"/>
      <c r="G102" s="121"/>
      <c r="H102" s="121"/>
      <c r="I102" s="135"/>
    </row>
    <row r="103" spans="2:9">
      <c r="B103" s="109"/>
      <c r="C103" s="78"/>
      <c r="D103" s="78"/>
      <c r="E103" s="78"/>
      <c r="F103" s="78"/>
      <c r="H103" s="136"/>
      <c r="I103" s="137"/>
    </row>
    <row r="104" spans="2:9">
      <c r="B104" s="109"/>
      <c r="C104" s="78"/>
      <c r="D104" s="78"/>
      <c r="E104" s="78"/>
      <c r="F104" s="78"/>
      <c r="H104" s="78"/>
      <c r="I104" s="137"/>
    </row>
    <row r="105" spans="2:9">
      <c r="B105" s="109"/>
      <c r="C105" s="78"/>
      <c r="D105" s="78"/>
      <c r="E105" s="78"/>
      <c r="F105" s="78"/>
      <c r="H105" s="136"/>
      <c r="I105" s="137"/>
    </row>
    <row r="106" spans="2:9">
      <c r="B106" s="109"/>
      <c r="C106" s="78"/>
      <c r="D106" s="78"/>
      <c r="E106" s="78"/>
      <c r="F106" s="78"/>
      <c r="H106" s="136"/>
      <c r="I106" s="137"/>
    </row>
    <row r="107" spans="2:9">
      <c r="B107" s="109"/>
      <c r="C107" s="78"/>
      <c r="D107" s="78"/>
      <c r="E107" s="78"/>
      <c r="F107" s="78"/>
      <c r="H107" s="136"/>
      <c r="I107" s="137"/>
    </row>
    <row r="108" spans="2:9">
      <c r="B108" s="109"/>
      <c r="C108" s="78"/>
      <c r="D108" s="78"/>
      <c r="E108" s="78"/>
      <c r="F108" s="78"/>
      <c r="H108" s="136"/>
      <c r="I108" s="137"/>
    </row>
    <row r="109" spans="2:9">
      <c r="B109" s="109"/>
      <c r="C109" s="78"/>
      <c r="D109" s="78"/>
      <c r="E109" s="78"/>
      <c r="F109" s="78"/>
      <c r="H109" s="136"/>
      <c r="I109" s="137"/>
    </row>
    <row r="110" spans="2:9">
      <c r="B110" s="107"/>
      <c r="C110" s="78"/>
      <c r="D110" s="78"/>
      <c r="E110" s="78"/>
      <c r="F110" s="78"/>
      <c r="H110" s="136"/>
      <c r="I110" s="137"/>
    </row>
    <row r="111" spans="2:9">
      <c r="B111" s="121"/>
      <c r="C111" s="78"/>
      <c r="D111" s="78"/>
      <c r="E111" s="78"/>
      <c r="F111" s="78"/>
      <c r="H111" s="136"/>
      <c r="I111" s="137"/>
    </row>
    <row r="112" spans="2:9">
      <c r="B112" s="78"/>
      <c r="C112" s="99"/>
      <c r="D112" s="99"/>
      <c r="E112" s="99"/>
      <c r="F112" s="99"/>
      <c r="G112" s="99"/>
      <c r="H112" s="99"/>
      <c r="I112" s="99"/>
    </row>
    <row r="113" spans="2:9">
      <c r="B113" s="78"/>
      <c r="C113" s="107"/>
      <c r="D113" s="107"/>
      <c r="E113" s="107"/>
      <c r="F113" s="107"/>
      <c r="G113" s="107"/>
      <c r="H113" s="107"/>
      <c r="I113" s="108"/>
    </row>
    <row r="114" spans="2:9">
      <c r="C114" s="109"/>
      <c r="D114" s="109"/>
      <c r="E114" s="109"/>
      <c r="F114" s="109"/>
      <c r="G114" s="109"/>
      <c r="H114" s="109"/>
      <c r="I114" s="110"/>
    </row>
    <row r="115" spans="2:9">
      <c r="B115" s="78"/>
      <c r="C115" s="109"/>
      <c r="D115" s="109"/>
      <c r="E115" s="109"/>
      <c r="F115" s="109"/>
      <c r="G115" s="109"/>
      <c r="H115" s="109"/>
      <c r="I115" s="110"/>
    </row>
    <row r="116" spans="2:9">
      <c r="B116" s="78"/>
      <c r="C116" s="109"/>
      <c r="D116" s="109"/>
      <c r="E116" s="109"/>
      <c r="F116" s="109"/>
      <c r="G116" s="109"/>
      <c r="H116" s="109"/>
      <c r="I116" s="110"/>
    </row>
    <row r="117" spans="2:9">
      <c r="B117" s="78"/>
      <c r="C117" s="109"/>
      <c r="D117" s="109"/>
      <c r="E117" s="109"/>
      <c r="F117" s="109"/>
      <c r="G117" s="109"/>
      <c r="H117" s="109"/>
      <c r="I117" s="110"/>
    </row>
    <row r="118" spans="2:9">
      <c r="B118" s="78"/>
      <c r="C118" s="109"/>
      <c r="D118" s="109"/>
      <c r="E118" s="109"/>
      <c r="F118" s="109"/>
      <c r="G118" s="109"/>
      <c r="H118" s="109"/>
      <c r="I118" s="110"/>
    </row>
    <row r="119" spans="2:9">
      <c r="B119" s="78"/>
      <c r="C119" s="109"/>
      <c r="D119" s="109"/>
      <c r="E119" s="109"/>
      <c r="F119" s="109"/>
      <c r="G119" s="109"/>
      <c r="H119" s="109"/>
      <c r="I119" s="110"/>
    </row>
    <row r="120" spans="2:9">
      <c r="B120" s="78"/>
      <c r="C120" s="107"/>
      <c r="D120" s="107"/>
      <c r="E120" s="107"/>
      <c r="F120" s="107"/>
      <c r="G120" s="107"/>
      <c r="H120" s="107"/>
      <c r="I120" s="108"/>
    </row>
    <row r="121" spans="2:9">
      <c r="B121" s="99"/>
      <c r="C121" s="107"/>
      <c r="D121" s="107"/>
      <c r="E121" s="107"/>
      <c r="F121" s="107"/>
      <c r="G121" s="107"/>
      <c r="H121" s="107"/>
      <c r="I121" s="108"/>
    </row>
    <row r="122" spans="2:9">
      <c r="B122" s="107"/>
    </row>
    <row r="123" spans="2:9">
      <c r="B123" s="109"/>
    </row>
    <row r="124" spans="2:9">
      <c r="B124" s="109"/>
    </row>
    <row r="125" spans="2:9">
      <c r="B125" s="109"/>
    </row>
    <row r="126" spans="2:9">
      <c r="B126" s="109"/>
    </row>
    <row r="127" spans="2:9">
      <c r="B127" s="109"/>
    </row>
    <row r="128" spans="2:9">
      <c r="B128" s="109"/>
    </row>
    <row r="129" spans="2:2">
      <c r="B129" s="109"/>
    </row>
    <row r="130" spans="2:2">
      <c r="B130" s="109"/>
    </row>
  </sheetData>
  <mergeCells count="5">
    <mergeCell ref="B6:I6"/>
    <mergeCell ref="C2:D2"/>
    <mergeCell ref="C3:D3"/>
    <mergeCell ref="C4:D4"/>
    <mergeCell ref="C5:D5"/>
  </mergeCells>
  <pageMargins left="0.51181102362204722" right="0.51181102362204722" top="0.78740157480314954" bottom="0.78740157480314954" header="0.31496062000000014" footer="0.31496062000000014"/>
  <pageSetup paperSize="9" scale="8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13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UNIFORMES</vt:lpstr>
      <vt:lpstr>EQUIPAMENTOS</vt:lpstr>
      <vt:lpstr>MATERIAL DE CONSUMO</vt:lpstr>
      <vt:lpstr>EPIs</vt:lpstr>
      <vt:lpstr>VEÍCULO</vt:lpstr>
      <vt:lpstr>SEGURIDADE</vt:lpstr>
      <vt:lpstr>RESUMO</vt:lpstr>
      <vt:lpstr>'1'!Area_de_impressao</vt:lpstr>
      <vt:lpstr>'2'!Area_de_impressao</vt:lpstr>
      <vt:lpstr>'3'!Area_de_impressao</vt:lpstr>
      <vt:lpstr>'4'!Area_de_impressao</vt:lpstr>
      <vt:lpstr>'5'!Area_de_impressao</vt:lpstr>
      <vt:lpstr>'6'!Area_de_impressao</vt:lpstr>
      <vt:lpstr>RESUMO!Area_de_impressao</vt:lpstr>
      <vt:lpstr>UNIFORMES!Area_de_impressao</vt:lpstr>
      <vt:lpstr>EPIs!Print_Area</vt:lpstr>
      <vt:lpstr>EQUIPAMENTOS!Print_Area</vt:lpstr>
      <vt:lpstr>'MATERIAL DE CONSUMO'!Print_Area</vt:lpstr>
      <vt:lpstr>SEGURIDADE!Print_Area</vt:lpstr>
      <vt:lpstr>VEÍCULO!Print_Area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RD. Dutra</dc:creator>
  <cp:lastModifiedBy>flaguardia</cp:lastModifiedBy>
  <cp:revision>22</cp:revision>
  <cp:lastPrinted>2024-11-22T20:15:42Z</cp:lastPrinted>
  <dcterms:created xsi:type="dcterms:W3CDTF">2024-07-25T18:00:45Z</dcterms:created>
  <dcterms:modified xsi:type="dcterms:W3CDTF">2024-11-22T20:15:51Z</dcterms:modified>
</cp:coreProperties>
</file>