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conde\Documents\Wlad\GEMT\Contratos\Nova especificação passeio\Novos arquivos\"/>
    </mc:Choice>
  </mc:AlternateContent>
  <xr:revisionPtr revIDLastSave="0" documentId="13_ncr:1_{80119675-CBE0-496E-986D-70A56D8A3692}" xr6:coauthVersionLast="47" xr6:coauthVersionMax="47" xr10:uidLastSave="{00000000-0000-0000-0000-000000000000}"/>
  <bookViews>
    <workbookView xWindow="-120" yWindow="-120" windowWidth="29040" windowHeight="15720" xr2:uid="{B543EE6B-27EE-4B18-9BE2-14462A3982E1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7" i="1" s="1"/>
  <c r="P27" i="1"/>
  <c r="F30" i="1"/>
  <c r="G30" i="1"/>
  <c r="H30" i="1"/>
  <c r="I30" i="1"/>
  <c r="J30" i="1"/>
  <c r="K30" i="1"/>
  <c r="L30" i="1"/>
  <c r="M30" i="1"/>
  <c r="N30" i="1"/>
  <c r="O30" i="1"/>
  <c r="P30" i="1"/>
  <c r="E30" i="1"/>
  <c r="F27" i="1"/>
  <c r="G27" i="1"/>
  <c r="H27" i="1"/>
  <c r="I27" i="1"/>
  <c r="J27" i="1"/>
  <c r="K27" i="1"/>
  <c r="L27" i="1"/>
  <c r="M27" i="1"/>
  <c r="N27" i="1"/>
  <c r="O27" i="1"/>
  <c r="E27" i="1"/>
  <c r="F24" i="1"/>
  <c r="G24" i="1"/>
  <c r="H24" i="1"/>
  <c r="I24" i="1"/>
  <c r="J24" i="1"/>
  <c r="K24" i="1"/>
  <c r="L24" i="1"/>
  <c r="M24" i="1"/>
  <c r="N24" i="1"/>
  <c r="O24" i="1"/>
  <c r="P24" i="1"/>
  <c r="E24" i="1"/>
  <c r="F21" i="1"/>
  <c r="G21" i="1"/>
  <c r="H21" i="1"/>
  <c r="I21" i="1"/>
  <c r="J21" i="1"/>
  <c r="K21" i="1"/>
  <c r="L21" i="1"/>
  <c r="M21" i="1"/>
  <c r="N21" i="1"/>
  <c r="O21" i="1"/>
  <c r="P21" i="1"/>
  <c r="E21" i="1"/>
  <c r="F18" i="1"/>
  <c r="G18" i="1"/>
  <c r="H18" i="1"/>
  <c r="I18" i="1"/>
  <c r="J18" i="1"/>
  <c r="K18" i="1"/>
  <c r="L18" i="1"/>
  <c r="M18" i="1"/>
  <c r="N18" i="1"/>
  <c r="O18" i="1"/>
  <c r="P18" i="1"/>
  <c r="E18" i="1"/>
  <c r="F15" i="1"/>
  <c r="G15" i="1"/>
  <c r="H15" i="1"/>
  <c r="I15" i="1"/>
  <c r="J15" i="1"/>
  <c r="K15" i="1"/>
  <c r="L15" i="1"/>
  <c r="M15" i="1"/>
  <c r="N15" i="1"/>
  <c r="O15" i="1"/>
  <c r="P15" i="1"/>
  <c r="E15" i="1"/>
  <c r="F12" i="1"/>
  <c r="G12" i="1"/>
  <c r="H12" i="1"/>
  <c r="I12" i="1"/>
  <c r="J12" i="1"/>
  <c r="K12" i="1"/>
  <c r="L12" i="1"/>
  <c r="M12" i="1"/>
  <c r="N12" i="1"/>
  <c r="O12" i="1"/>
  <c r="P12" i="1"/>
  <c r="E12" i="1"/>
  <c r="F9" i="1"/>
  <c r="G9" i="1"/>
  <c r="H9" i="1"/>
  <c r="I9" i="1"/>
  <c r="J9" i="1"/>
  <c r="K9" i="1"/>
  <c r="L9" i="1"/>
  <c r="M9" i="1"/>
  <c r="N9" i="1"/>
  <c r="O9" i="1"/>
  <c r="P9" i="1"/>
  <c r="E9" i="1"/>
  <c r="F6" i="1"/>
  <c r="G6" i="1"/>
  <c r="H6" i="1"/>
  <c r="I6" i="1"/>
  <c r="J6" i="1"/>
  <c r="K6" i="1"/>
  <c r="L6" i="1"/>
  <c r="L31" i="1" s="1"/>
  <c r="M6" i="1"/>
  <c r="N6" i="1"/>
  <c r="O6" i="1"/>
  <c r="P6" i="1"/>
  <c r="E6" i="1"/>
  <c r="H31" i="1" l="1"/>
  <c r="K31" i="1"/>
  <c r="D10" i="1"/>
  <c r="D13" i="1"/>
  <c r="D16" i="1"/>
  <c r="D19" i="1"/>
  <c r="D22" i="1"/>
  <c r="D4" i="1"/>
  <c r="D25" i="1"/>
  <c r="D28" i="1"/>
  <c r="O31" i="1"/>
  <c r="G31" i="1"/>
  <c r="N31" i="1"/>
  <c r="J31" i="1"/>
  <c r="F31" i="1"/>
  <c r="E31" i="1"/>
  <c r="M31" i="1"/>
  <c r="I31" i="1"/>
  <c r="P31" i="1"/>
  <c r="D33" i="1" l="1"/>
  <c r="E32" i="1"/>
  <c r="F32" i="1" s="1"/>
  <c r="G32" i="1" l="1"/>
  <c r="H32" i="1" l="1"/>
  <c r="I32" i="1" l="1"/>
  <c r="J32" i="1" l="1"/>
  <c r="K32" i="1" l="1"/>
  <c r="L32" i="1" l="1"/>
  <c r="M32" i="1" l="1"/>
  <c r="N32" i="1" l="1"/>
  <c r="O32" i="1" l="1"/>
  <c r="P32" i="1" l="1"/>
  <c r="J33" i="1"/>
  <c r="K34" i="1" l="1"/>
  <c r="N33" i="1"/>
  <c r="I33" i="1"/>
  <c r="L34" i="1"/>
  <c r="E33" i="1"/>
  <c r="F34" i="1"/>
  <c r="P33" i="1"/>
  <c r="O33" i="1"/>
  <c r="I34" i="1"/>
  <c r="M33" i="1"/>
  <c r="K33" i="1"/>
  <c r="N34" i="1"/>
  <c r="H33" i="1"/>
  <c r="L33" i="1"/>
  <c r="G33" i="1"/>
  <c r="H34" i="1"/>
  <c r="G34" i="1"/>
  <c r="O34" i="1"/>
  <c r="F33" i="1"/>
  <c r="E34" i="1"/>
  <c r="J34" i="1"/>
  <c r="P34" i="1"/>
  <c r="M34" i="1"/>
</calcChain>
</file>

<file path=xl/sharedStrings.xml><?xml version="1.0" encoding="utf-8"?>
<sst xmlns="http://schemas.openxmlformats.org/spreadsheetml/2006/main" count="58" uniqueCount="41">
  <si>
    <t>ITEM</t>
  </si>
  <si>
    <t>4.1</t>
  </si>
  <si>
    <t>RECOMPOSIÇÃO DE PISOS E PASSEIOS</t>
  </si>
  <si>
    <t>4.2</t>
  </si>
  <si>
    <t>RECOMPOSIÇÃO DE MUROS E PAREDES</t>
  </si>
  <si>
    <t>4.3</t>
  </si>
  <si>
    <t>TAMPÕES PARA POÇO DE VISITA E CAIXA DE INSPEÇÃO</t>
  </si>
  <si>
    <t>4.4</t>
  </si>
  <si>
    <t>RIP RAP</t>
  </si>
  <si>
    <t>4.5</t>
  </si>
  <si>
    <t>CAIXAS PADRÃO DE HIDRÔMETRO</t>
  </si>
  <si>
    <t>4.6</t>
  </si>
  <si>
    <t>DESCARTE DE MATERIAL</t>
  </si>
  <si>
    <t>4.7</t>
  </si>
  <si>
    <t>LIMPEZA MANUAL</t>
  </si>
  <si>
    <t>4.8</t>
  </si>
  <si>
    <t>SINALIZAÇÃO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</si>
  <si>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</si>
  <si>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</si>
  <si>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</si>
  <si>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</si>
  <si>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</si>
  <si>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</si>
  <si>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</si>
  <si>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</si>
  <si>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</si>
  <si>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</si>
  <si>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</si>
  <si>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</si>
  <si>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DESCRIÇÃO</t>
  </si>
  <si>
    <t>TOTAL ETAPAS</t>
  </si>
  <si>
    <t>FÍSICO/FINANCEIRO</t>
  </si>
  <si>
    <t>ADMINISTRAÇÃO LOCAL</t>
  </si>
  <si>
    <t>FÍSICO %</t>
  </si>
  <si>
    <t>FINANCEIRO</t>
  </si>
  <si>
    <t>ACUMULADO</t>
  </si>
  <si>
    <t>TOTAL</t>
  </si>
  <si>
    <t>Físico %</t>
  </si>
  <si>
    <t>Financeiro</t>
  </si>
  <si>
    <t>Contratação de empresa especializada para prestação de serviços de nivelamento de tampões de água e esgoto, recomposição de passeios e muros e substituição de caixa padrão de hidrômetro com mão de obra qualificada para atendimento às necessidades da Gerência de Manutenção da CESAMA, dentro do município de Juiz de Fora – MG        -   VALOR TOTAL DOS SERVIÇOS R$ 1.776.146,67</t>
  </si>
  <si>
    <t>ANEXO IX - CRONOGRAMA FÍSICO-FINANCEIRO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</si>
</sst>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9" fontId="0" fillId="0" borderId="0" xfId="0" applyNumberFormat="1"/>
    <xf numFmtId="9" fontId="0" fillId="0" borderId="0" xfId="2" applyFont="1"/>
    <xf numFmtId="44" fontId="3" fillId="0" borderId="1" xfId="1" applyFont="1" applyFill="1" applyBorder="1" applyAlignment="1">
      <alignment horizontal="center" vertical="center" wrapText="1"/>
    </xf>
    <xf numFmtId="10" fontId="3" fillId="3" borderId="1" xfId="2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0" fontId="3" fillId="0" borderId="1" xfId="2" applyNumberFormat="1" applyFont="1" applyBorder="1" applyAlignment="1">
      <alignment horizontal="center" vertical="center" wrapText="1"/>
    </xf>
    <xf numFmtId="44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4" fontId="0" fillId="6" borderId="1" xfId="0" applyNumberFormat="1" applyFill="1" applyBorder="1" applyAlignment="1">
      <alignment horizontal="center"/>
    </xf>
    <xf numFmtId="10" fontId="0" fillId="6" borderId="1" xfId="0" applyNumberFormat="1" applyFill="1" applyBorder="1" applyAlignment="1">
      <alignment horizontal="center"/>
    </xf>
    <xf numFmtId="9" fontId="0" fillId="6" borderId="1" xfId="2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561975</xdr:colOff>
      <xdr:row>0</xdr:row>
      <xdr:rowOff>0</xdr:rowOff>
    </xdr:from>
    <xdr:to>
      <xdr:col>15</xdr:col>
      <xdr:colOff>933271</xdr:colOff>
      <xdr:row>0</xdr:row>
      <xdr:rowOff>428571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77F9A8-AA4B-4E17-A646-DDFCD0528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11475" y="0"/>
          <a:ext cx="1428571" cy="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6B868-1C7C-4475-B3E5-958AAC6D0D46}">
  <sheetPr>
    <pageSetUpPr fitToPage="1"/>
  </sheetPr>
  <dimension ref="A1:P35"/>
  <sheetViews>
    <sheetView tabSelected="1" workbookViewId="0">
      <selection activeCell="C12" sqref="C12"/>
    </sheetView>
  </sheetViews>
  <sheetFormatPr defaultRowHeight="15" x14ac:dyDescent="0.25"/>
  <cols>
    <col min="1" max="1" width="4.7109375" bestFit="1" customWidth="1"/>
    <col min="2" max="2" width="32.140625" customWidth="1"/>
    <col min="3" max="3" width="16.42578125" bestFit="1" customWidth="1"/>
    <col min="4" max="4" width="15.85546875" bestFit="1" customWidth="1"/>
    <col min="5" max="8" width="14.28515625" bestFit="1" customWidth="1"/>
    <col min="9" max="9" width="14.28515625" customWidth="1"/>
    <col min="10" max="16" width="15.85546875" bestFit="1" customWidth="1"/>
  </cols>
  <sheetData>
    <row r="1" spans="1:16" ht="36" x14ac:dyDescent="0.55000000000000004">
      <c r="A1" s="22" t="s">
        <v>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32.25" customHeight="1" x14ac:dyDescent="0.25">
      <c r="A2" s="23" t="s">
        <v>39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25">
      <c r="A3" s="9" t="s">
        <v>0</v>
      </c>
      <c r="B3" s="9" t="s">
        <v>29</v>
      </c>
      <c r="C3" s="10" t="s">
        <v>31</v>
      </c>
      <c r="D3" s="10" t="s">
        <v>30</v>
      </c>
      <c r="E3" s="10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0" t="s">
        <v>24</v>
      </c>
      <c r="M3" s="10" t="s">
        <v>25</v>
      </c>
      <c r="N3" s="10" t="s">
        <v>26</v>
      </c>
      <c r="O3" s="10" t="s">
        <v>27</v>
      </c>
      <c r="P3" s="10" t="s">
        <v>28</v>
      </c>
    </row>
    <row r="4" spans="1:16" x14ac:dyDescent="0.25">
      <c r="A4" s="30">
        <v>1</v>
      </c>
      <c r="B4" s="27" t="s">
        <v>32</v>
      </c>
      <c r="C4" s="1" t="s">
        <v>37</v>
      </c>
      <c r="D4" s="12">
        <f>D6/D31</f>
        <v>8.4087486986646212E-2</v>
      </c>
      <c r="E4" s="8">
        <v>0.12</v>
      </c>
      <c r="F4" s="8">
        <v>0.12</v>
      </c>
      <c r="G4" s="8">
        <v>0.12</v>
      </c>
      <c r="H4" s="8">
        <v>0.08</v>
      </c>
      <c r="I4" s="8">
        <v>7.0000000000000007E-2</v>
      </c>
      <c r="J4" s="8">
        <v>7.0000000000000007E-2</v>
      </c>
      <c r="K4" s="8">
        <v>7.0000000000000007E-2</v>
      </c>
      <c r="L4" s="8">
        <v>7.0000000000000007E-2</v>
      </c>
      <c r="M4" s="8">
        <v>7.0000000000000007E-2</v>
      </c>
      <c r="N4" s="8">
        <v>7.0000000000000007E-2</v>
      </c>
      <c r="O4" s="8">
        <v>7.0000000000000007E-2</v>
      </c>
      <c r="P4" s="8">
        <v>7.0000000000000007E-2</v>
      </c>
    </row>
    <row r="5" spans="1:16" x14ac:dyDescent="0.25">
      <c r="A5" s="31"/>
      <c r="B5" s="28"/>
      <c r="C5" s="1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A6" s="32"/>
      <c r="B6" s="29"/>
      <c r="C6" s="1" t="s">
        <v>38</v>
      </c>
      <c r="D6" s="2">
        <v>149351.71</v>
      </c>
      <c r="E6" s="7">
        <f>E4*$D$6</f>
        <v>17922.205199999997</v>
      </c>
      <c r="F6" s="7">
        <f t="shared" ref="F6:P6" si="0">F4*$D$6</f>
        <v>17922.205199999997</v>
      </c>
      <c r="G6" s="7">
        <f t="shared" si="0"/>
        <v>17922.205199999997</v>
      </c>
      <c r="H6" s="7">
        <f t="shared" si="0"/>
        <v>11948.1368</v>
      </c>
      <c r="I6" s="7">
        <f t="shared" si="0"/>
        <v>10454.619700000001</v>
      </c>
      <c r="J6" s="7">
        <f t="shared" si="0"/>
        <v>10454.619700000001</v>
      </c>
      <c r="K6" s="7">
        <f t="shared" si="0"/>
        <v>10454.619700000001</v>
      </c>
      <c r="L6" s="7">
        <f t="shared" si="0"/>
        <v>10454.619700000001</v>
      </c>
      <c r="M6" s="7">
        <f t="shared" si="0"/>
        <v>10454.619700000001</v>
      </c>
      <c r="N6" s="7">
        <f t="shared" si="0"/>
        <v>10454.619700000001</v>
      </c>
      <c r="O6" s="7">
        <f t="shared" si="0"/>
        <v>10454.619700000001</v>
      </c>
      <c r="P6" s="7">
        <f t="shared" si="0"/>
        <v>10454.619700000001</v>
      </c>
    </row>
    <row r="7" spans="1:16" x14ac:dyDescent="0.25">
      <c r="A7" s="24" t="s">
        <v>1</v>
      </c>
      <c r="B7" s="27" t="s">
        <v>2</v>
      </c>
      <c r="C7" s="1" t="s">
        <v>37</v>
      </c>
      <c r="D7" s="12">
        <f>D9/D31</f>
        <v>0.41590213380294772</v>
      </c>
      <c r="E7" s="8">
        <v>0.12</v>
      </c>
      <c r="F7" s="8">
        <v>0.12</v>
      </c>
      <c r="G7" s="8">
        <v>0.12</v>
      </c>
      <c r="H7" s="8">
        <v>0.08</v>
      </c>
      <c r="I7" s="8">
        <v>7.0000000000000007E-2</v>
      </c>
      <c r="J7" s="8">
        <v>7.0000000000000007E-2</v>
      </c>
      <c r="K7" s="8">
        <v>7.0000000000000007E-2</v>
      </c>
      <c r="L7" s="8">
        <v>7.0000000000000007E-2</v>
      </c>
      <c r="M7" s="8">
        <v>7.0000000000000007E-2</v>
      </c>
      <c r="N7" s="8">
        <v>7.0000000000000007E-2</v>
      </c>
      <c r="O7" s="8">
        <v>7.0000000000000007E-2</v>
      </c>
      <c r="P7" s="8">
        <v>7.0000000000000007E-2</v>
      </c>
    </row>
    <row r="8" spans="1:16" x14ac:dyDescent="0.25">
      <c r="A8" s="25"/>
      <c r="B8" s="28"/>
      <c r="C8" s="1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5">
      <c r="A9" s="26"/>
      <c r="B9" s="29"/>
      <c r="C9" s="1" t="s">
        <v>38</v>
      </c>
      <c r="D9" s="3">
        <v>738703.19</v>
      </c>
      <c r="E9" s="7">
        <f>E7*$D$9</f>
        <v>88644.382799999992</v>
      </c>
      <c r="F9" s="7">
        <f t="shared" ref="F9:P9" si="1">F7*$D$9</f>
        <v>88644.382799999992</v>
      </c>
      <c r="G9" s="7">
        <f t="shared" si="1"/>
        <v>88644.382799999992</v>
      </c>
      <c r="H9" s="7">
        <f t="shared" si="1"/>
        <v>59096.2552</v>
      </c>
      <c r="I9" s="7">
        <f t="shared" si="1"/>
        <v>51709.223299999998</v>
      </c>
      <c r="J9" s="7">
        <f t="shared" si="1"/>
        <v>51709.223299999998</v>
      </c>
      <c r="K9" s="7">
        <f t="shared" si="1"/>
        <v>51709.223299999998</v>
      </c>
      <c r="L9" s="7">
        <f t="shared" si="1"/>
        <v>51709.223299999998</v>
      </c>
      <c r="M9" s="7">
        <f t="shared" si="1"/>
        <v>51709.223299999998</v>
      </c>
      <c r="N9" s="7">
        <f t="shared" si="1"/>
        <v>51709.223299999998</v>
      </c>
      <c r="O9" s="7">
        <f t="shared" si="1"/>
        <v>51709.223299999998</v>
      </c>
      <c r="P9" s="7">
        <f t="shared" si="1"/>
        <v>51709.223299999998</v>
      </c>
    </row>
    <row r="10" spans="1:16" x14ac:dyDescent="0.25">
      <c r="A10" s="24" t="s">
        <v>3</v>
      </c>
      <c r="B10" s="27" t="s">
        <v>4</v>
      </c>
      <c r="C10" s="1" t="s">
        <v>37</v>
      </c>
      <c r="D10" s="12">
        <f>D12/D31</f>
        <v>0.12374889062511937</v>
      </c>
      <c r="E10" s="8">
        <v>0.12</v>
      </c>
      <c r="F10" s="8">
        <v>0.12</v>
      </c>
      <c r="G10" s="8">
        <v>0.12</v>
      </c>
      <c r="H10" s="8">
        <v>0.08</v>
      </c>
      <c r="I10" s="8">
        <v>7.0000000000000007E-2</v>
      </c>
      <c r="J10" s="8">
        <v>7.0000000000000007E-2</v>
      </c>
      <c r="K10" s="8">
        <v>7.0000000000000007E-2</v>
      </c>
      <c r="L10" s="8">
        <v>7.0000000000000007E-2</v>
      </c>
      <c r="M10" s="8">
        <v>7.0000000000000007E-2</v>
      </c>
      <c r="N10" s="8">
        <v>7.0000000000000007E-2</v>
      </c>
      <c r="O10" s="8">
        <v>7.0000000000000007E-2</v>
      </c>
      <c r="P10" s="8">
        <v>7.0000000000000007E-2</v>
      </c>
    </row>
    <row r="11" spans="1:16" x14ac:dyDescent="0.25">
      <c r="A11" s="25"/>
      <c r="B11" s="28"/>
      <c r="C11" s="1"/>
      <c r="D11" s="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25">
      <c r="A12" s="26"/>
      <c r="B12" s="29"/>
      <c r="C12" s="1" t="s">
        <v>38</v>
      </c>
      <c r="D12" s="3">
        <v>219796.18</v>
      </c>
      <c r="E12" s="7">
        <f>E10*$D$12</f>
        <v>26375.541599999997</v>
      </c>
      <c r="F12" s="7">
        <f t="shared" ref="F12:P12" si="2">F10*$D$12</f>
        <v>26375.541599999997</v>
      </c>
      <c r="G12" s="7">
        <f t="shared" si="2"/>
        <v>26375.541599999997</v>
      </c>
      <c r="H12" s="7">
        <f t="shared" si="2"/>
        <v>17583.6944</v>
      </c>
      <c r="I12" s="7">
        <f t="shared" si="2"/>
        <v>15385.732600000001</v>
      </c>
      <c r="J12" s="7">
        <f t="shared" si="2"/>
        <v>15385.732600000001</v>
      </c>
      <c r="K12" s="7">
        <f t="shared" si="2"/>
        <v>15385.732600000001</v>
      </c>
      <c r="L12" s="7">
        <f t="shared" si="2"/>
        <v>15385.732600000001</v>
      </c>
      <c r="M12" s="7">
        <f t="shared" si="2"/>
        <v>15385.732600000001</v>
      </c>
      <c r="N12" s="7">
        <f t="shared" si="2"/>
        <v>15385.732600000001</v>
      </c>
      <c r="O12" s="7">
        <f t="shared" si="2"/>
        <v>15385.732600000001</v>
      </c>
      <c r="P12" s="7">
        <f t="shared" si="2"/>
        <v>15385.732600000001</v>
      </c>
    </row>
    <row r="13" spans="1:16" x14ac:dyDescent="0.25">
      <c r="A13" s="24" t="s">
        <v>5</v>
      </c>
      <c r="B13" s="27" t="s">
        <v>6</v>
      </c>
      <c r="C13" s="1" t="s">
        <v>37</v>
      </c>
      <c r="D13" s="12">
        <f>D15/D31</f>
        <v>0.1239115292207259</v>
      </c>
      <c r="E13" s="8">
        <v>0.12</v>
      </c>
      <c r="F13" s="8">
        <v>0.12</v>
      </c>
      <c r="G13" s="8">
        <v>0.12</v>
      </c>
      <c r="H13" s="8">
        <v>0.08</v>
      </c>
      <c r="I13" s="8">
        <v>7.0000000000000007E-2</v>
      </c>
      <c r="J13" s="8">
        <v>7.0000000000000007E-2</v>
      </c>
      <c r="K13" s="8">
        <v>7.0000000000000007E-2</v>
      </c>
      <c r="L13" s="8">
        <v>7.0000000000000007E-2</v>
      </c>
      <c r="M13" s="8">
        <v>7.0000000000000007E-2</v>
      </c>
      <c r="N13" s="8">
        <v>7.0000000000000007E-2</v>
      </c>
      <c r="O13" s="8">
        <v>7.0000000000000007E-2</v>
      </c>
      <c r="P13" s="8">
        <v>7.0000000000000007E-2</v>
      </c>
    </row>
    <row r="14" spans="1:16" x14ac:dyDescent="0.25">
      <c r="A14" s="25"/>
      <c r="B14" s="28"/>
      <c r="C14" s="1"/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25">
      <c r="A15" s="26"/>
      <c r="B15" s="29"/>
      <c r="C15" s="1" t="s">
        <v>38</v>
      </c>
      <c r="D15" s="3">
        <v>220085.05</v>
      </c>
      <c r="E15" s="7">
        <f>E13*$D$15</f>
        <v>26410.205999999998</v>
      </c>
      <c r="F15" s="7">
        <f t="shared" ref="F15:P15" si="3">F13*$D$15</f>
        <v>26410.205999999998</v>
      </c>
      <c r="G15" s="7">
        <f t="shared" si="3"/>
        <v>26410.205999999998</v>
      </c>
      <c r="H15" s="7">
        <f t="shared" si="3"/>
        <v>17606.804</v>
      </c>
      <c r="I15" s="7">
        <f t="shared" si="3"/>
        <v>15405.953500000001</v>
      </c>
      <c r="J15" s="7">
        <f t="shared" si="3"/>
        <v>15405.953500000001</v>
      </c>
      <c r="K15" s="7">
        <f t="shared" si="3"/>
        <v>15405.953500000001</v>
      </c>
      <c r="L15" s="7">
        <f t="shared" si="3"/>
        <v>15405.953500000001</v>
      </c>
      <c r="M15" s="7">
        <f t="shared" si="3"/>
        <v>15405.953500000001</v>
      </c>
      <c r="N15" s="7">
        <f t="shared" si="3"/>
        <v>15405.953500000001</v>
      </c>
      <c r="O15" s="7">
        <f t="shared" si="3"/>
        <v>15405.953500000001</v>
      </c>
      <c r="P15" s="7">
        <f t="shared" si="3"/>
        <v>15405.953500000001</v>
      </c>
    </row>
    <row r="16" spans="1:16" x14ac:dyDescent="0.25">
      <c r="A16" s="24" t="s">
        <v>7</v>
      </c>
      <c r="B16" s="27" t="s">
        <v>8</v>
      </c>
      <c r="C16" s="1" t="s">
        <v>37</v>
      </c>
      <c r="D16" s="12">
        <f>D18/D31</f>
        <v>1.6458944800994392E-2</v>
      </c>
      <c r="E16" s="8">
        <v>0.12</v>
      </c>
      <c r="F16" s="8">
        <v>0.12</v>
      </c>
      <c r="G16" s="8">
        <v>0.12</v>
      </c>
      <c r="H16" s="8">
        <v>0.08</v>
      </c>
      <c r="I16" s="8">
        <v>7.0000000000000007E-2</v>
      </c>
      <c r="J16" s="8">
        <v>7.0000000000000007E-2</v>
      </c>
      <c r="K16" s="8">
        <v>7.0000000000000007E-2</v>
      </c>
      <c r="L16" s="8">
        <v>7.0000000000000007E-2</v>
      </c>
      <c r="M16" s="8">
        <v>7.0000000000000007E-2</v>
      </c>
      <c r="N16" s="8">
        <v>7.0000000000000007E-2</v>
      </c>
      <c r="O16" s="8">
        <v>7.0000000000000007E-2</v>
      </c>
      <c r="P16" s="8">
        <v>7.0000000000000007E-2</v>
      </c>
    </row>
    <row r="17" spans="1:16" x14ac:dyDescent="0.25">
      <c r="A17" s="25"/>
      <c r="B17" s="28"/>
      <c r="C17" s="1"/>
      <c r="D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26"/>
      <c r="B18" s="29"/>
      <c r="C18" s="1" t="s">
        <v>38</v>
      </c>
      <c r="D18" s="3">
        <v>29233.5</v>
      </c>
      <c r="E18" s="7">
        <f>E16*$D$18</f>
        <v>3508.02</v>
      </c>
      <c r="F18" s="7">
        <f t="shared" ref="F18:P18" si="4">F16*$D$18</f>
        <v>3508.02</v>
      </c>
      <c r="G18" s="7">
        <f t="shared" si="4"/>
        <v>3508.02</v>
      </c>
      <c r="H18" s="7">
        <f t="shared" si="4"/>
        <v>2338.6799999999998</v>
      </c>
      <c r="I18" s="7">
        <f t="shared" si="4"/>
        <v>2046.3450000000003</v>
      </c>
      <c r="J18" s="7">
        <f t="shared" si="4"/>
        <v>2046.3450000000003</v>
      </c>
      <c r="K18" s="7">
        <f t="shared" si="4"/>
        <v>2046.3450000000003</v>
      </c>
      <c r="L18" s="7">
        <f t="shared" si="4"/>
        <v>2046.3450000000003</v>
      </c>
      <c r="M18" s="7">
        <f t="shared" si="4"/>
        <v>2046.3450000000003</v>
      </c>
      <c r="N18" s="7">
        <f t="shared" si="4"/>
        <v>2046.3450000000003</v>
      </c>
      <c r="O18" s="7">
        <f t="shared" si="4"/>
        <v>2046.3450000000003</v>
      </c>
      <c r="P18" s="7">
        <f t="shared" si="4"/>
        <v>2046.3450000000003</v>
      </c>
    </row>
    <row r="19" spans="1:16" x14ac:dyDescent="0.25">
      <c r="A19" s="24" t="s">
        <v>9</v>
      </c>
      <c r="B19" s="27" t="s">
        <v>10</v>
      </c>
      <c r="C19" s="1" t="s">
        <v>37</v>
      </c>
      <c r="D19" s="12">
        <f>D21/D31</f>
        <v>6.386859932012259E-3</v>
      </c>
      <c r="E19" s="8">
        <v>0.12</v>
      </c>
      <c r="F19" s="8">
        <v>0.12</v>
      </c>
      <c r="G19" s="8">
        <v>0.12</v>
      </c>
      <c r="H19" s="8">
        <v>0.08</v>
      </c>
      <c r="I19" s="8">
        <v>7.0000000000000007E-2</v>
      </c>
      <c r="J19" s="8">
        <v>7.0000000000000007E-2</v>
      </c>
      <c r="K19" s="8">
        <v>7.0000000000000007E-2</v>
      </c>
      <c r="L19" s="8">
        <v>7.0000000000000007E-2</v>
      </c>
      <c r="M19" s="8">
        <v>7.0000000000000007E-2</v>
      </c>
      <c r="N19" s="8">
        <v>7.0000000000000007E-2</v>
      </c>
      <c r="O19" s="8">
        <v>7.0000000000000007E-2</v>
      </c>
      <c r="P19" s="8">
        <v>7.0000000000000007E-2</v>
      </c>
    </row>
    <row r="20" spans="1:16" x14ac:dyDescent="0.25">
      <c r="A20" s="25"/>
      <c r="B20" s="28"/>
      <c r="C20" s="1"/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26"/>
      <c r="B21" s="29"/>
      <c r="C21" s="1" t="s">
        <v>38</v>
      </c>
      <c r="D21" s="3">
        <v>11344</v>
      </c>
      <c r="E21" s="7">
        <f>E19*$D$21</f>
        <v>1361.28</v>
      </c>
      <c r="F21" s="7">
        <f t="shared" ref="F21:P21" si="5">F19*$D$21</f>
        <v>1361.28</v>
      </c>
      <c r="G21" s="7">
        <f t="shared" si="5"/>
        <v>1361.28</v>
      </c>
      <c r="H21" s="7">
        <f t="shared" si="5"/>
        <v>907.52</v>
      </c>
      <c r="I21" s="7">
        <f t="shared" si="5"/>
        <v>794.08</v>
      </c>
      <c r="J21" s="7">
        <f t="shared" si="5"/>
        <v>794.08</v>
      </c>
      <c r="K21" s="7">
        <f t="shared" si="5"/>
        <v>794.08</v>
      </c>
      <c r="L21" s="7">
        <f t="shared" si="5"/>
        <v>794.08</v>
      </c>
      <c r="M21" s="7">
        <f t="shared" si="5"/>
        <v>794.08</v>
      </c>
      <c r="N21" s="7">
        <f t="shared" si="5"/>
        <v>794.08</v>
      </c>
      <c r="O21" s="7">
        <f t="shared" si="5"/>
        <v>794.08</v>
      </c>
      <c r="P21" s="7">
        <f t="shared" si="5"/>
        <v>794.08</v>
      </c>
    </row>
    <row r="22" spans="1:16" x14ac:dyDescent="0.25">
      <c r="A22" s="24" t="s">
        <v>11</v>
      </c>
      <c r="B22" s="27" t="s">
        <v>12</v>
      </c>
      <c r="C22" s="1" t="s">
        <v>37</v>
      </c>
      <c r="D22" s="12">
        <f>D24/D31</f>
        <v>0.22210296405307564</v>
      </c>
      <c r="E22" s="8">
        <v>0.12</v>
      </c>
      <c r="F22" s="8">
        <v>0.12</v>
      </c>
      <c r="G22" s="8">
        <v>0.12</v>
      </c>
      <c r="H22" s="8">
        <v>0.08</v>
      </c>
      <c r="I22" s="8">
        <v>7.0000000000000007E-2</v>
      </c>
      <c r="J22" s="8">
        <v>7.0000000000000007E-2</v>
      </c>
      <c r="K22" s="8">
        <v>7.0000000000000007E-2</v>
      </c>
      <c r="L22" s="8">
        <v>7.0000000000000007E-2</v>
      </c>
      <c r="M22" s="8">
        <v>7.0000000000000007E-2</v>
      </c>
      <c r="N22" s="8">
        <v>7.0000000000000007E-2</v>
      </c>
      <c r="O22" s="8">
        <v>7.0000000000000007E-2</v>
      </c>
      <c r="P22" s="8">
        <v>7.0000000000000007E-2</v>
      </c>
    </row>
    <row r="23" spans="1:16" x14ac:dyDescent="0.25">
      <c r="A23" s="25"/>
      <c r="B23" s="28"/>
      <c r="C23" s="1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26"/>
      <c r="B24" s="29"/>
      <c r="C24" s="1" t="s">
        <v>38</v>
      </c>
      <c r="D24" s="3">
        <v>394487.44</v>
      </c>
      <c r="E24" s="7">
        <f>E22*$D$24</f>
        <v>47338.4928</v>
      </c>
      <c r="F24" s="7">
        <f t="shared" ref="F24:P24" si="6">F22*$D$24</f>
        <v>47338.4928</v>
      </c>
      <c r="G24" s="7">
        <f t="shared" si="6"/>
        <v>47338.4928</v>
      </c>
      <c r="H24" s="7">
        <f t="shared" si="6"/>
        <v>31558.995200000001</v>
      </c>
      <c r="I24" s="7">
        <f t="shared" si="6"/>
        <v>27614.120800000004</v>
      </c>
      <c r="J24" s="7">
        <f t="shared" si="6"/>
        <v>27614.120800000004</v>
      </c>
      <c r="K24" s="7">
        <f t="shared" si="6"/>
        <v>27614.120800000004</v>
      </c>
      <c r="L24" s="7">
        <f t="shared" si="6"/>
        <v>27614.120800000004</v>
      </c>
      <c r="M24" s="7">
        <f t="shared" si="6"/>
        <v>27614.120800000004</v>
      </c>
      <c r="N24" s="7">
        <f t="shared" si="6"/>
        <v>27614.120800000004</v>
      </c>
      <c r="O24" s="7">
        <f t="shared" si="6"/>
        <v>27614.120800000004</v>
      </c>
      <c r="P24" s="7">
        <f t="shared" si="6"/>
        <v>27614.120800000004</v>
      </c>
    </row>
    <row r="25" spans="1:16" x14ac:dyDescent="0.25">
      <c r="A25" s="24" t="s">
        <v>13</v>
      </c>
      <c r="B25" s="27" t="s">
        <v>14</v>
      </c>
      <c r="C25" s="1" t="s">
        <v>37</v>
      </c>
      <c r="D25" s="12">
        <f>D27/D31</f>
        <v>1.7003100312656049E-3</v>
      </c>
      <c r="E25" s="8">
        <v>0.12</v>
      </c>
      <c r="F25" s="8">
        <v>0.12</v>
      </c>
      <c r="G25" s="8">
        <v>0.12</v>
      </c>
      <c r="H25" s="8">
        <v>0.08</v>
      </c>
      <c r="I25" s="8">
        <v>7.0000000000000007E-2</v>
      </c>
      <c r="J25" s="8">
        <v>7.0000000000000007E-2</v>
      </c>
      <c r="K25" s="8">
        <v>7.0000000000000007E-2</v>
      </c>
      <c r="L25" s="8">
        <v>7.0000000000000007E-2</v>
      </c>
      <c r="M25" s="8">
        <v>7.0000000000000007E-2</v>
      </c>
      <c r="N25" s="8">
        <v>7.0000000000000007E-2</v>
      </c>
      <c r="O25" s="8">
        <v>7.0000000000000007E-2</v>
      </c>
      <c r="P25" s="8">
        <v>7.0000000000000007E-2</v>
      </c>
    </row>
    <row r="26" spans="1:16" x14ac:dyDescent="0.25">
      <c r="A26" s="25"/>
      <c r="B26" s="28"/>
      <c r="C26" s="1"/>
      <c r="D26" s="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26"/>
      <c r="B27" s="29"/>
      <c r="C27" s="1" t="s">
        <v>38</v>
      </c>
      <c r="D27" s="3">
        <v>3020</v>
      </c>
      <c r="E27" s="7">
        <f>E25*$D$27</f>
        <v>362.4</v>
      </c>
      <c r="F27" s="7">
        <f t="shared" ref="F27:O27" si="7">F25*$D$27</f>
        <v>362.4</v>
      </c>
      <c r="G27" s="7">
        <f t="shared" si="7"/>
        <v>362.4</v>
      </c>
      <c r="H27" s="7">
        <f t="shared" si="7"/>
        <v>241.6</v>
      </c>
      <c r="I27" s="7">
        <f t="shared" si="7"/>
        <v>211.40000000000003</v>
      </c>
      <c r="J27" s="7">
        <f t="shared" si="7"/>
        <v>211.40000000000003</v>
      </c>
      <c r="K27" s="7">
        <f t="shared" si="7"/>
        <v>211.40000000000003</v>
      </c>
      <c r="L27" s="7">
        <f t="shared" si="7"/>
        <v>211.40000000000003</v>
      </c>
      <c r="M27" s="7">
        <f t="shared" si="7"/>
        <v>211.40000000000003</v>
      </c>
      <c r="N27" s="7">
        <f t="shared" si="7"/>
        <v>211.40000000000003</v>
      </c>
      <c r="O27" s="7">
        <f t="shared" si="7"/>
        <v>211.40000000000003</v>
      </c>
      <c r="P27" s="7">
        <f>P25*$D$27</f>
        <v>211.40000000000003</v>
      </c>
    </row>
    <row r="28" spans="1:16" x14ac:dyDescent="0.25">
      <c r="A28" s="24" t="s">
        <v>15</v>
      </c>
      <c r="B28" s="27" t="s">
        <v>16</v>
      </c>
      <c r="C28" s="1" t="s">
        <v>37</v>
      </c>
      <c r="D28" s="12">
        <f>D30/D31</f>
        <v>5.7008805472129175E-3</v>
      </c>
      <c r="E28" s="8">
        <v>0.08</v>
      </c>
      <c r="F28" s="8">
        <v>0.08</v>
      </c>
      <c r="G28" s="8">
        <v>0.08</v>
      </c>
      <c r="H28" s="8">
        <v>0.08</v>
      </c>
      <c r="I28" s="8">
        <v>0.08</v>
      </c>
      <c r="J28" s="8">
        <v>0.08</v>
      </c>
      <c r="K28" s="8">
        <v>0.08</v>
      </c>
      <c r="L28" s="8">
        <v>0.08</v>
      </c>
      <c r="M28" s="8">
        <v>0.09</v>
      </c>
      <c r="N28" s="8">
        <v>0.09</v>
      </c>
      <c r="O28" s="8">
        <v>0.09</v>
      </c>
      <c r="P28" s="8">
        <v>0.09</v>
      </c>
    </row>
    <row r="29" spans="1:16" x14ac:dyDescent="0.25">
      <c r="A29" s="25"/>
      <c r="B29" s="28"/>
      <c r="C29" s="1"/>
      <c r="D29" s="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26"/>
      <c r="B30" s="29"/>
      <c r="C30" s="1" t="s">
        <v>38</v>
      </c>
      <c r="D30" s="3">
        <v>10125.6</v>
      </c>
      <c r="E30" s="7">
        <f>E28*$D$30</f>
        <v>810.048</v>
      </c>
      <c r="F30" s="7">
        <f t="shared" ref="F30:P30" si="8">F28*$D$30</f>
        <v>810.048</v>
      </c>
      <c r="G30" s="7">
        <f t="shared" si="8"/>
        <v>810.048</v>
      </c>
      <c r="H30" s="7">
        <f t="shared" si="8"/>
        <v>810.048</v>
      </c>
      <c r="I30" s="7">
        <f t="shared" si="8"/>
        <v>810.048</v>
      </c>
      <c r="J30" s="7">
        <f t="shared" si="8"/>
        <v>810.048</v>
      </c>
      <c r="K30" s="7">
        <f t="shared" si="8"/>
        <v>810.048</v>
      </c>
      <c r="L30" s="7">
        <f t="shared" si="8"/>
        <v>810.048</v>
      </c>
      <c r="M30" s="7">
        <f t="shared" si="8"/>
        <v>911.30399999999997</v>
      </c>
      <c r="N30" s="7">
        <f t="shared" si="8"/>
        <v>911.30399999999997</v>
      </c>
      <c r="O30" s="7">
        <f t="shared" si="8"/>
        <v>911.30399999999997</v>
      </c>
      <c r="P30" s="7">
        <f t="shared" si="8"/>
        <v>911.30399999999997</v>
      </c>
    </row>
    <row r="31" spans="1:16" x14ac:dyDescent="0.25">
      <c r="A31" s="18" t="s">
        <v>36</v>
      </c>
      <c r="B31" s="19"/>
      <c r="C31" s="10" t="s">
        <v>34</v>
      </c>
      <c r="D31" s="13">
        <f>D6+D9+D12+D15+D18+D21+D24+D27+D30</f>
        <v>1776146.67</v>
      </c>
      <c r="E31" s="13">
        <f t="shared" ref="E31:P31" si="9">SUM(E6:E30)</f>
        <v>212733.49639999995</v>
      </c>
      <c r="F31" s="13">
        <f t="shared" si="9"/>
        <v>212733.49639999995</v>
      </c>
      <c r="G31" s="13">
        <f t="shared" si="9"/>
        <v>212733.49639999995</v>
      </c>
      <c r="H31" s="13">
        <f t="shared" si="9"/>
        <v>142092.37359999999</v>
      </c>
      <c r="I31" s="13">
        <f t="shared" si="9"/>
        <v>124432.09290000003</v>
      </c>
      <c r="J31" s="13">
        <f t="shared" si="9"/>
        <v>124432.09290000003</v>
      </c>
      <c r="K31" s="13">
        <f t="shared" si="9"/>
        <v>124432.09290000003</v>
      </c>
      <c r="L31" s="13">
        <f t="shared" si="9"/>
        <v>124432.09290000003</v>
      </c>
      <c r="M31" s="13">
        <f t="shared" si="9"/>
        <v>124533.35890000004</v>
      </c>
      <c r="N31" s="13">
        <f t="shared" si="9"/>
        <v>124533.35890000004</v>
      </c>
      <c r="O31" s="13">
        <f t="shared" si="9"/>
        <v>124533.35890000004</v>
      </c>
      <c r="P31" s="13">
        <f t="shared" si="9"/>
        <v>124533.35890000004</v>
      </c>
    </row>
    <row r="32" spans="1:16" x14ac:dyDescent="0.25">
      <c r="A32" s="20"/>
      <c r="B32" s="21"/>
      <c r="C32" s="11" t="s">
        <v>35</v>
      </c>
      <c r="D32" s="14"/>
      <c r="E32" s="15">
        <f>E31</f>
        <v>212733.49639999995</v>
      </c>
      <c r="F32" s="15">
        <f>E32+F31</f>
        <v>425466.99279999989</v>
      </c>
      <c r="G32" s="15">
        <f t="shared" ref="G32:P32" si="10">F32+G31</f>
        <v>638200.48919999984</v>
      </c>
      <c r="H32" s="15">
        <f t="shared" si="10"/>
        <v>780292.86279999977</v>
      </c>
      <c r="I32" s="15">
        <f t="shared" si="10"/>
        <v>904724.95569999982</v>
      </c>
      <c r="J32" s="15">
        <f t="shared" si="10"/>
        <v>1029157.0485999999</v>
      </c>
      <c r="K32" s="15">
        <f t="shared" si="10"/>
        <v>1153589.1414999999</v>
      </c>
      <c r="L32" s="15">
        <f t="shared" si="10"/>
        <v>1278021.2344</v>
      </c>
      <c r="M32" s="15">
        <f t="shared" si="10"/>
        <v>1402554.5933000001</v>
      </c>
      <c r="N32" s="15">
        <f t="shared" si="10"/>
        <v>1527087.9522000002</v>
      </c>
      <c r="O32" s="15">
        <f t="shared" si="10"/>
        <v>1651621.3111000003</v>
      </c>
      <c r="P32" s="15">
        <f t="shared" si="10"/>
        <v>1776154.6700000004</v>
      </c>
    </row>
    <row r="33" spans="1:16" x14ac:dyDescent="0.25">
      <c r="A33" s="20"/>
      <c r="B33" s="21"/>
      <c r="C33" s="11" t="s">
        <v>33</v>
      </c>
      <c r="D33" s="16">
        <f>D28+D25+D22+D19+D16+D13+D10+D7+D4</f>
        <v>1</v>
      </c>
      <c r="E33" s="17">
        <f>E31/$D$31</f>
        <v>0.11977248275335277</v>
      </c>
      <c r="F33" s="17">
        <f t="shared" ref="F33:P33" si="11">F31/$D$31</f>
        <v>0.11977248275335277</v>
      </c>
      <c r="G33" s="17">
        <f t="shared" si="11"/>
        <v>0.11977248275335277</v>
      </c>
      <c r="H33" s="17">
        <f t="shared" si="11"/>
        <v>8.0000360330602649E-2</v>
      </c>
      <c r="I33" s="17">
        <f t="shared" si="11"/>
        <v>7.0057329724915143E-2</v>
      </c>
      <c r="J33" s="17">
        <f t="shared" si="11"/>
        <v>7.0057329724915143E-2</v>
      </c>
      <c r="K33" s="17">
        <f t="shared" si="11"/>
        <v>7.0057329724915143E-2</v>
      </c>
      <c r="L33" s="17">
        <f t="shared" si="11"/>
        <v>7.0057329724915143E-2</v>
      </c>
      <c r="M33" s="17">
        <f t="shared" si="11"/>
        <v>7.0114344160552941E-2</v>
      </c>
      <c r="N33" s="17">
        <f t="shared" si="11"/>
        <v>7.0114344160552941E-2</v>
      </c>
      <c r="O33" s="17">
        <f t="shared" si="11"/>
        <v>7.0114344160552941E-2</v>
      </c>
      <c r="P33" s="17">
        <f t="shared" si="11"/>
        <v>7.0114344160552941E-2</v>
      </c>
    </row>
    <row r="34" spans="1:16" x14ac:dyDescent="0.25">
      <c r="A34" s="20"/>
      <c r="B34" s="21"/>
      <c r="C34" s="11" t="s">
        <v>35</v>
      </c>
      <c r="D34" s="14"/>
      <c r="E34" s="17">
        <f>E32/$D$31</f>
        <v>0.11977248275335277</v>
      </c>
      <c r="F34" s="17">
        <f t="shared" ref="F34:P34" si="12">F32/$D$31</f>
        <v>0.23954496550670554</v>
      </c>
      <c r="G34" s="17">
        <f t="shared" si="12"/>
        <v>0.35931744826005829</v>
      </c>
      <c r="H34" s="17">
        <f t="shared" si="12"/>
        <v>0.43931780859066094</v>
      </c>
      <c r="I34" s="17">
        <f t="shared" si="12"/>
        <v>0.50937513831557613</v>
      </c>
      <c r="J34" s="17">
        <f t="shared" si="12"/>
        <v>0.5794324680404912</v>
      </c>
      <c r="K34" s="17">
        <f t="shared" si="12"/>
        <v>0.64948979776540638</v>
      </c>
      <c r="L34" s="17">
        <f t="shared" si="12"/>
        <v>0.71954712749032146</v>
      </c>
      <c r="M34" s="17">
        <f t="shared" si="12"/>
        <v>0.78966147165087452</v>
      </c>
      <c r="N34" s="17">
        <f t="shared" si="12"/>
        <v>0.85977581581142748</v>
      </c>
      <c r="O34" s="17">
        <f t="shared" si="12"/>
        <v>0.92989015997198043</v>
      </c>
      <c r="P34" s="17">
        <f t="shared" si="12"/>
        <v>1.0000045041325334</v>
      </c>
    </row>
    <row r="35" spans="1:16" x14ac:dyDescent="0.25">
      <c r="C35" s="5"/>
      <c r="D35" s="6"/>
    </row>
  </sheetData>
  <mergeCells count="21">
    <mergeCell ref="A4:A6"/>
    <mergeCell ref="B7:B9"/>
    <mergeCell ref="A7:A9"/>
    <mergeCell ref="A10:A12"/>
    <mergeCell ref="B10:B12"/>
    <mergeCell ref="A31:B34"/>
    <mergeCell ref="A1:P1"/>
    <mergeCell ref="A2:P2"/>
    <mergeCell ref="A22:A24"/>
    <mergeCell ref="B22:B24"/>
    <mergeCell ref="A25:A27"/>
    <mergeCell ref="B25:B27"/>
    <mergeCell ref="A28:A30"/>
    <mergeCell ref="B28:B30"/>
    <mergeCell ref="A13:A15"/>
    <mergeCell ref="B13:B15"/>
    <mergeCell ref="A16:A18"/>
    <mergeCell ref="B16:B18"/>
    <mergeCell ref="A19:A21"/>
    <mergeCell ref="B19:B21"/>
    <mergeCell ref="B4:B6"/>
  </mergeCells>
  <pageMargins left="0.51181102362204722" right="0.51181102362204722" top="0.78740157480314965" bottom="0.78740157480314965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12099-8FE9-4162-A2A4-A571FC7ACCF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Wladimir Condé</dc:creator>
  <cp:lastModifiedBy>Wladimir Batista Lauro Conde</cp:lastModifiedBy>
  <cp:lastPrinted>2025-01-09T18:22:29Z</cp:lastPrinted>
  <dcterms:created xsi:type="dcterms:W3CDTF">2024-01-16T16:23:34Z</dcterms:created>
  <dcterms:modified xsi:type="dcterms:W3CDTF">2025-01-09T18:22:59Z</dcterms:modified>
</cp:coreProperties>
</file>